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Rekapitulace stavby" sheetId="1" r:id="rId1"/>
    <sheet name="01 - Architektonické a st..." sheetId="2" r:id="rId2"/>
    <sheet name="02 - Vybavení objektu" sheetId="3" r:id="rId3"/>
    <sheet name="03 - ZTI" sheetId="4" r:id="rId4"/>
    <sheet name="04-01 - ZŠ Kolová -..." sheetId="5" r:id="rId5"/>
    <sheet name="05 - Silnoproudá elektrot..." sheetId="6" r:id="rId6"/>
    <sheet name="06 - Vytápění" sheetId="7" r:id="rId7"/>
    <sheet name="07 - Vzduchotechnika" sheetId="8" r:id="rId8"/>
    <sheet name="08 - Vedlejší náklady" sheetId="9" r:id="rId9"/>
  </sheets>
  <definedNames>
    <definedName name="_xlnm._FilterDatabase" localSheetId="1" hidden="1">'01 - Architektonické a st...'!$C$150:$K$1286</definedName>
    <definedName name="_xlnm._FilterDatabase" localSheetId="2" hidden="1">'02 - Vybavení objektu'!$C$117:$K$122</definedName>
    <definedName name="_xlnm._FilterDatabase" localSheetId="3" hidden="1">'03 - ZTI'!$C$125:$K$410</definedName>
    <definedName name="_xlnm._FilterDatabase" localSheetId="4" hidden="1">'04-01 - ZŠ Kolová -...'!$C$126:$K$210</definedName>
    <definedName name="_xlnm._FilterDatabase" localSheetId="5" hidden="1">'05 - Silnoproudá elektrot...'!$C$120:$K$266</definedName>
    <definedName name="_xlnm._FilterDatabase" localSheetId="6" hidden="1">'06 - Vytápění'!$C$122:$K$173</definedName>
    <definedName name="_xlnm._FilterDatabase" localSheetId="7" hidden="1">'07 - Vzduchotechnika'!$C$119:$K$153</definedName>
    <definedName name="_xlnm._FilterDatabase" localSheetId="8" hidden="1">'08 - Vedlejší náklady'!$C$121:$K$166</definedName>
    <definedName name="_xlnm.Print_Titles" localSheetId="1">'01 - Architektonické a st...'!$150:$150</definedName>
    <definedName name="_xlnm.Print_Titles" localSheetId="2">'02 - Vybavení objektu'!$117:$117</definedName>
    <definedName name="_xlnm.Print_Titles" localSheetId="3">'03 - ZTI'!$125:$125</definedName>
    <definedName name="_xlnm.Print_Titles" localSheetId="4">'04-01 - ZŠ Kolová -...'!$126:$126</definedName>
    <definedName name="_xlnm.Print_Titles" localSheetId="5">'05 - Silnoproudá elektrot...'!$120:$120</definedName>
    <definedName name="_xlnm.Print_Titles" localSheetId="6">'06 - Vytápění'!$122:$122</definedName>
    <definedName name="_xlnm.Print_Titles" localSheetId="7">'07 - Vzduchotechnika'!$119:$119</definedName>
    <definedName name="_xlnm.Print_Titles" localSheetId="8">'08 - Vedlejší náklady'!$121:$121</definedName>
    <definedName name="_xlnm.Print_Titles" localSheetId="0">'Rekapitulace stavby'!$92:$92</definedName>
    <definedName name="_xlnm.Print_Area" localSheetId="1">'01 - Architektonické a st...'!$C$4:$J$76,'01 - Architektonické a st...'!$C$82:$J$132,'01 - Architektonické a st...'!$C$138:$K$1286</definedName>
    <definedName name="_xlnm.Print_Area" localSheetId="2">'02 - Vybavení objektu'!$C$4:$J$76,'02 - Vybavení objektu'!$C$82:$J$99,'02 - Vybavení objektu'!$C$105:$K$122</definedName>
    <definedName name="_xlnm.Print_Area" localSheetId="3">'03 - ZTI'!$C$4:$J$76,'03 - ZTI'!$C$82:$J$107,'03 - ZTI'!$C$113:$K$410</definedName>
    <definedName name="_xlnm.Print_Area" localSheetId="4">'04-01 - ZŠ Kolová -...'!$C$4:$J$76,'04-01 - ZŠ Kolová -...'!$C$82:$J$106,'04-01 - ZŠ Kolová -...'!$C$112:$K$210</definedName>
    <definedName name="_xlnm.Print_Area" localSheetId="5">'05 - Silnoproudá elektrot...'!$C$4:$J$76,'05 - Silnoproudá elektrot...'!$C$82:$J$102,'05 - Silnoproudá elektrot...'!$C$108:$K$266</definedName>
    <definedName name="_xlnm.Print_Area" localSheetId="6">'06 - Vytápění'!$C$4:$J$76,'06 - Vytápění'!$C$82:$J$104,'06 - Vytápění'!$C$110:$K$173</definedName>
    <definedName name="_xlnm.Print_Area" localSheetId="7">'07 - Vzduchotechnika'!$C$4:$J$76,'07 - Vzduchotechnika'!$C$82:$J$101,'07 - Vzduchotechnika'!$C$107:$K$153</definedName>
    <definedName name="_xlnm.Print_Area" localSheetId="8">'08 - Vedlejší náklady'!$C$4:$J$76,'08 - Vedlejší náklady'!$C$82:$J$103,'08 - Vedlejší náklady'!$C$109:$K$166</definedName>
    <definedName name="_xlnm.Print_Area" localSheetId="0">'Rekapitulace stavby'!$D$4:$AO$76,'Rekapitulace stavby'!$C$82:$AQ$104</definedName>
  </definedNames>
  <calcPr calcId="145621"/>
</workbook>
</file>

<file path=xl/calcChain.xml><?xml version="1.0" encoding="utf-8"?>
<calcChain xmlns="http://schemas.openxmlformats.org/spreadsheetml/2006/main">
  <c r="J37" i="9" l="1"/>
  <c r="J36" i="9"/>
  <c r="AY103" i="1"/>
  <c r="J35" i="9"/>
  <c r="AX103" i="1"/>
  <c r="BI163" i="9"/>
  <c r="BH163" i="9"/>
  <c r="BG163" i="9"/>
  <c r="BF163" i="9"/>
  <c r="T163" i="9"/>
  <c r="R163" i="9"/>
  <c r="P163" i="9"/>
  <c r="BI160" i="9"/>
  <c r="BH160" i="9"/>
  <c r="BG160" i="9"/>
  <c r="BF160" i="9"/>
  <c r="T160" i="9"/>
  <c r="R160" i="9"/>
  <c r="P160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2" i="9"/>
  <c r="BH152" i="9"/>
  <c r="BG152" i="9"/>
  <c r="BF152" i="9"/>
  <c r="T152" i="9"/>
  <c r="R152" i="9"/>
  <c r="P152" i="9"/>
  <c r="BI148" i="9"/>
  <c r="BH148" i="9"/>
  <c r="BG148" i="9"/>
  <c r="BF148" i="9"/>
  <c r="T148" i="9"/>
  <c r="R148" i="9"/>
  <c r="P148" i="9"/>
  <c r="BI142" i="9"/>
  <c r="BH142" i="9"/>
  <c r="BG142" i="9"/>
  <c r="BF142" i="9"/>
  <c r="T142" i="9"/>
  <c r="R142" i="9"/>
  <c r="P142" i="9"/>
  <c r="BI138" i="9"/>
  <c r="BH138" i="9"/>
  <c r="BG138" i="9"/>
  <c r="BF138" i="9"/>
  <c r="T138" i="9"/>
  <c r="R138" i="9"/>
  <c r="P138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J119" i="9"/>
  <c r="J118" i="9"/>
  <c r="F118" i="9"/>
  <c r="F116" i="9"/>
  <c r="E114" i="9"/>
  <c r="J92" i="9"/>
  <c r="J91" i="9"/>
  <c r="F91" i="9"/>
  <c r="F89" i="9"/>
  <c r="E87" i="9"/>
  <c r="J18" i="9"/>
  <c r="E18" i="9"/>
  <c r="F119" i="9"/>
  <c r="J17" i="9"/>
  <c r="J12" i="9"/>
  <c r="J116" i="9"/>
  <c r="E7" i="9"/>
  <c r="E85" i="9"/>
  <c r="J37" i="8"/>
  <c r="J36" i="8"/>
  <c r="AY102" i="1"/>
  <c r="J35" i="8"/>
  <c r="AX102" i="1" s="1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J117" i="8"/>
  <c r="J116" i="8"/>
  <c r="F116" i="8"/>
  <c r="F114" i="8"/>
  <c r="E112" i="8"/>
  <c r="J92" i="8"/>
  <c r="J91" i="8"/>
  <c r="F91" i="8"/>
  <c r="F89" i="8"/>
  <c r="E87" i="8"/>
  <c r="J18" i="8"/>
  <c r="E18" i="8"/>
  <c r="F92" i="8" s="1"/>
  <c r="J17" i="8"/>
  <c r="J12" i="8"/>
  <c r="J89" i="8"/>
  <c r="E7" i="8"/>
  <c r="E110" i="8"/>
  <c r="J37" i="7"/>
  <c r="J36" i="7"/>
  <c r="AY101" i="1" s="1"/>
  <c r="J35" i="7"/>
  <c r="AX101" i="1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J120" i="7"/>
  <c r="J119" i="7"/>
  <c r="F119" i="7"/>
  <c r="F117" i="7"/>
  <c r="E115" i="7"/>
  <c r="J92" i="7"/>
  <c r="J91" i="7"/>
  <c r="F91" i="7"/>
  <c r="F89" i="7"/>
  <c r="E87" i="7"/>
  <c r="J18" i="7"/>
  <c r="E18" i="7"/>
  <c r="F92" i="7" s="1"/>
  <c r="J17" i="7"/>
  <c r="J12" i="7"/>
  <c r="J117" i="7"/>
  <c r="E7" i="7"/>
  <c r="E85" i="7"/>
  <c r="J37" i="6"/>
  <c r="J36" i="6"/>
  <c r="AY100" i="1" s="1"/>
  <c r="J35" i="6"/>
  <c r="AX100" i="1" s="1"/>
  <c r="BI266" i="6"/>
  <c r="BH266" i="6"/>
  <c r="BG266" i="6"/>
  <c r="BF266" i="6"/>
  <c r="T266" i="6"/>
  <c r="R266" i="6"/>
  <c r="P266" i="6"/>
  <c r="BI265" i="6"/>
  <c r="BH265" i="6"/>
  <c r="BG265" i="6"/>
  <c r="BF265" i="6"/>
  <c r="T265" i="6"/>
  <c r="R265" i="6"/>
  <c r="P265" i="6"/>
  <c r="BI263" i="6"/>
  <c r="BH263" i="6"/>
  <c r="BG263" i="6"/>
  <c r="BF263" i="6"/>
  <c r="T263" i="6"/>
  <c r="R263" i="6"/>
  <c r="P263" i="6"/>
  <c r="BI261" i="6"/>
  <c r="BH261" i="6"/>
  <c r="BG261" i="6"/>
  <c r="BF261" i="6"/>
  <c r="T261" i="6"/>
  <c r="R261" i="6"/>
  <c r="P261" i="6"/>
  <c r="BI260" i="6"/>
  <c r="BH260" i="6"/>
  <c r="BG260" i="6"/>
  <c r="BF260" i="6"/>
  <c r="T260" i="6"/>
  <c r="R260" i="6"/>
  <c r="P260" i="6"/>
  <c r="BI259" i="6"/>
  <c r="BH259" i="6"/>
  <c r="BG259" i="6"/>
  <c r="BF259" i="6"/>
  <c r="T259" i="6"/>
  <c r="R259" i="6"/>
  <c r="P259" i="6"/>
  <c r="BI257" i="6"/>
  <c r="BH257" i="6"/>
  <c r="BG257" i="6"/>
  <c r="BF257" i="6"/>
  <c r="T257" i="6"/>
  <c r="R257" i="6"/>
  <c r="P257" i="6"/>
  <c r="BI255" i="6"/>
  <c r="BH255" i="6"/>
  <c r="BG255" i="6"/>
  <c r="BF255" i="6"/>
  <c r="T255" i="6"/>
  <c r="R255" i="6"/>
  <c r="P255" i="6"/>
  <c r="BI253" i="6"/>
  <c r="BH253" i="6"/>
  <c r="BG253" i="6"/>
  <c r="BF253" i="6"/>
  <c r="T253" i="6"/>
  <c r="R253" i="6"/>
  <c r="P253" i="6"/>
  <c r="BI252" i="6"/>
  <c r="BH252" i="6"/>
  <c r="BG252" i="6"/>
  <c r="BF252" i="6"/>
  <c r="T252" i="6"/>
  <c r="R252" i="6"/>
  <c r="P252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30" i="6"/>
  <c r="BH230" i="6"/>
  <c r="BG230" i="6"/>
  <c r="BF230" i="6"/>
  <c r="T230" i="6"/>
  <c r="R230" i="6"/>
  <c r="P230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J118" i="6"/>
  <c r="F115" i="6"/>
  <c r="E113" i="6"/>
  <c r="J92" i="6"/>
  <c r="F89" i="6"/>
  <c r="E87" i="6"/>
  <c r="J21" i="6"/>
  <c r="E21" i="6"/>
  <c r="J91" i="6"/>
  <c r="J20" i="6"/>
  <c r="J18" i="6"/>
  <c r="E18" i="6"/>
  <c r="F118" i="6"/>
  <c r="J17" i="6"/>
  <c r="J15" i="6"/>
  <c r="E15" i="6"/>
  <c r="F117" i="6"/>
  <c r="J14" i="6"/>
  <c r="J12" i="6"/>
  <c r="J115" i="6" s="1"/>
  <c r="E7" i="6"/>
  <c r="E111" i="6" s="1"/>
  <c r="J129" i="5"/>
  <c r="J100" i="5" s="1"/>
  <c r="J39" i="5"/>
  <c r="J38" i="5"/>
  <c r="AY99" i="1" s="1"/>
  <c r="J37" i="5"/>
  <c r="AX99" i="1" s="1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F121" i="5"/>
  <c r="E119" i="5"/>
  <c r="F91" i="5"/>
  <c r="E89" i="5"/>
  <c r="J26" i="5"/>
  <c r="E26" i="5"/>
  <c r="J124" i="5" s="1"/>
  <c r="J25" i="5"/>
  <c r="J23" i="5"/>
  <c r="E23" i="5"/>
  <c r="J123" i="5" s="1"/>
  <c r="J22" i="5"/>
  <c r="J20" i="5"/>
  <c r="E20" i="5"/>
  <c r="F94" i="5" s="1"/>
  <c r="J19" i="5"/>
  <c r="J17" i="5"/>
  <c r="E17" i="5"/>
  <c r="F123" i="5" s="1"/>
  <c r="J16" i="5"/>
  <c r="J14" i="5"/>
  <c r="J91" i="5"/>
  <c r="E7" i="5"/>
  <c r="E115" i="5"/>
  <c r="J37" i="4"/>
  <c r="J36" i="4"/>
  <c r="AY97" i="1" s="1"/>
  <c r="J35" i="4"/>
  <c r="AX97" i="1" s="1"/>
  <c r="BI408" i="4"/>
  <c r="BH408" i="4"/>
  <c r="BG408" i="4"/>
  <c r="BF408" i="4"/>
  <c r="T408" i="4"/>
  <c r="R408" i="4"/>
  <c r="P408" i="4"/>
  <c r="BI404" i="4"/>
  <c r="BH404" i="4"/>
  <c r="BG404" i="4"/>
  <c r="BF404" i="4"/>
  <c r="T404" i="4"/>
  <c r="R404" i="4"/>
  <c r="P404" i="4"/>
  <c r="BI402" i="4"/>
  <c r="BH402" i="4"/>
  <c r="BG402" i="4"/>
  <c r="BF402" i="4"/>
  <c r="T402" i="4"/>
  <c r="R402" i="4"/>
  <c r="P402" i="4"/>
  <c r="BI391" i="4"/>
  <c r="BH391" i="4"/>
  <c r="BG391" i="4"/>
  <c r="BF391" i="4"/>
  <c r="T391" i="4"/>
  <c r="R391" i="4"/>
  <c r="P391" i="4"/>
  <c r="BI380" i="4"/>
  <c r="BH380" i="4"/>
  <c r="BG380" i="4"/>
  <c r="BF380" i="4"/>
  <c r="T380" i="4"/>
  <c r="R380" i="4"/>
  <c r="P380" i="4"/>
  <c r="BI369" i="4"/>
  <c r="BH369" i="4"/>
  <c r="BG369" i="4"/>
  <c r="BF369" i="4"/>
  <c r="T369" i="4"/>
  <c r="R369" i="4"/>
  <c r="P369" i="4"/>
  <c r="BI350" i="4"/>
  <c r="BH350" i="4"/>
  <c r="BG350" i="4"/>
  <c r="BF350" i="4"/>
  <c r="T350" i="4"/>
  <c r="R350" i="4"/>
  <c r="P350" i="4"/>
  <c r="BI339" i="4"/>
  <c r="BH339" i="4"/>
  <c r="BG339" i="4"/>
  <c r="BF339" i="4"/>
  <c r="T339" i="4"/>
  <c r="R339" i="4"/>
  <c r="P339" i="4"/>
  <c r="BI328" i="4"/>
  <c r="BH328" i="4"/>
  <c r="BG328" i="4"/>
  <c r="BF328" i="4"/>
  <c r="T328" i="4"/>
  <c r="R328" i="4"/>
  <c r="P328" i="4"/>
  <c r="BI317" i="4"/>
  <c r="BH317" i="4"/>
  <c r="BG317" i="4"/>
  <c r="BF317" i="4"/>
  <c r="T317" i="4"/>
  <c r="R317" i="4"/>
  <c r="P317" i="4"/>
  <c r="BI298" i="4"/>
  <c r="BH298" i="4"/>
  <c r="BG298" i="4"/>
  <c r="BF298" i="4"/>
  <c r="T298" i="4"/>
  <c r="R298" i="4"/>
  <c r="P298" i="4"/>
  <c r="BI296" i="4"/>
  <c r="BH296" i="4"/>
  <c r="BG296" i="4"/>
  <c r="BF296" i="4"/>
  <c r="T296" i="4"/>
  <c r="R296" i="4"/>
  <c r="P296" i="4"/>
  <c r="BI293" i="4"/>
  <c r="BH293" i="4"/>
  <c r="BG293" i="4"/>
  <c r="BF293" i="4"/>
  <c r="T293" i="4"/>
  <c r="R293" i="4"/>
  <c r="P293" i="4"/>
  <c r="BI291" i="4"/>
  <c r="BH291" i="4"/>
  <c r="BG291" i="4"/>
  <c r="BF291" i="4"/>
  <c r="T291" i="4"/>
  <c r="R291" i="4"/>
  <c r="P291" i="4"/>
  <c r="BI288" i="4"/>
  <c r="BH288" i="4"/>
  <c r="BG288" i="4"/>
  <c r="BF288" i="4"/>
  <c r="T288" i="4"/>
  <c r="R288" i="4"/>
  <c r="P288" i="4"/>
  <c r="BI285" i="4"/>
  <c r="BH285" i="4"/>
  <c r="BG285" i="4"/>
  <c r="BF285" i="4"/>
  <c r="T285" i="4"/>
  <c r="R285" i="4"/>
  <c r="P285" i="4"/>
  <c r="BI277" i="4"/>
  <c r="BH277" i="4"/>
  <c r="BG277" i="4"/>
  <c r="BF277" i="4"/>
  <c r="T277" i="4"/>
  <c r="R277" i="4"/>
  <c r="P277" i="4"/>
  <c r="BI274" i="4"/>
  <c r="BH274" i="4"/>
  <c r="BG274" i="4"/>
  <c r="BF274" i="4"/>
  <c r="T274" i="4"/>
  <c r="R274" i="4"/>
  <c r="P274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7" i="4"/>
  <c r="BH267" i="4"/>
  <c r="BG267" i="4"/>
  <c r="BF267" i="4"/>
  <c r="T267" i="4"/>
  <c r="R267" i="4"/>
  <c r="P267" i="4"/>
  <c r="BI264" i="4"/>
  <c r="BH264" i="4"/>
  <c r="BG264" i="4"/>
  <c r="BF264" i="4"/>
  <c r="T264" i="4"/>
  <c r="R264" i="4"/>
  <c r="P264" i="4"/>
  <c r="BI261" i="4"/>
  <c r="BH261" i="4"/>
  <c r="BG261" i="4"/>
  <c r="BF261" i="4"/>
  <c r="T261" i="4"/>
  <c r="R261" i="4"/>
  <c r="P261" i="4"/>
  <c r="BI258" i="4"/>
  <c r="BH258" i="4"/>
  <c r="BG258" i="4"/>
  <c r="BF258" i="4"/>
  <c r="T258" i="4"/>
  <c r="R258" i="4"/>
  <c r="P258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6" i="4"/>
  <c r="BH246" i="4"/>
  <c r="BG246" i="4"/>
  <c r="BF246" i="4"/>
  <c r="T246" i="4"/>
  <c r="R246" i="4"/>
  <c r="P246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7" i="4"/>
  <c r="BH237" i="4"/>
  <c r="BG237" i="4"/>
  <c r="BF237" i="4"/>
  <c r="T237" i="4"/>
  <c r="R237" i="4"/>
  <c r="P237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8" i="4"/>
  <c r="BH228" i="4"/>
  <c r="BG228" i="4"/>
  <c r="BF228" i="4"/>
  <c r="T228" i="4"/>
  <c r="R228" i="4"/>
  <c r="P228" i="4"/>
  <c r="BI224" i="4"/>
  <c r="BH224" i="4"/>
  <c r="BG224" i="4"/>
  <c r="BF224" i="4"/>
  <c r="T224" i="4"/>
  <c r="R224" i="4"/>
  <c r="P224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T136" i="4"/>
  <c r="R137" i="4"/>
  <c r="R136" i="4"/>
  <c r="P137" i="4"/>
  <c r="P136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123" i="4" s="1"/>
  <c r="J17" i="4"/>
  <c r="J12" i="4"/>
  <c r="J89" i="4"/>
  <c r="E7" i="4"/>
  <c r="E116" i="4"/>
  <c r="J37" i="3"/>
  <c r="J36" i="3"/>
  <c r="AY96" i="1"/>
  <c r="J35" i="3"/>
  <c r="AX96" i="1" s="1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92" i="3"/>
  <c r="J17" i="3"/>
  <c r="J12" i="3"/>
  <c r="J112" i="3"/>
  <c r="E7" i="3"/>
  <c r="E108" i="3" s="1"/>
  <c r="J37" i="2"/>
  <c r="J36" i="2"/>
  <c r="AY95" i="1"/>
  <c r="J35" i="2"/>
  <c r="AX95" i="1"/>
  <c r="BI1285" i="2"/>
  <c r="BH1285" i="2"/>
  <c r="BG1285" i="2"/>
  <c r="BF1285" i="2"/>
  <c r="T1285" i="2"/>
  <c r="T1284" i="2"/>
  <c r="T1283" i="2" s="1"/>
  <c r="R1285" i="2"/>
  <c r="R1284" i="2"/>
  <c r="R1283" i="2"/>
  <c r="P1285" i="2"/>
  <c r="P1284" i="2"/>
  <c r="P1283" i="2"/>
  <c r="BI1281" i="2"/>
  <c r="BH1281" i="2"/>
  <c r="BG1281" i="2"/>
  <c r="BF1281" i="2"/>
  <c r="T1281" i="2"/>
  <c r="R1281" i="2"/>
  <c r="P1281" i="2"/>
  <c r="BI1279" i="2"/>
  <c r="BH1279" i="2"/>
  <c r="BG1279" i="2"/>
  <c r="BF1279" i="2"/>
  <c r="T1279" i="2"/>
  <c r="R1279" i="2"/>
  <c r="P1279" i="2"/>
  <c r="BI1277" i="2"/>
  <c r="BH1277" i="2"/>
  <c r="BG1277" i="2"/>
  <c r="BF1277" i="2"/>
  <c r="T1277" i="2"/>
  <c r="R1277" i="2"/>
  <c r="P1277" i="2"/>
  <c r="BI1275" i="2"/>
  <c r="BH1275" i="2"/>
  <c r="BG1275" i="2"/>
  <c r="BF1275" i="2"/>
  <c r="T1275" i="2"/>
  <c r="R1275" i="2"/>
  <c r="P1275" i="2"/>
  <c r="BI1273" i="2"/>
  <c r="BH1273" i="2"/>
  <c r="BG1273" i="2"/>
  <c r="BF1273" i="2"/>
  <c r="T1273" i="2"/>
  <c r="R1273" i="2"/>
  <c r="P1273" i="2"/>
  <c r="BI1271" i="2"/>
  <c r="BH1271" i="2"/>
  <c r="BG1271" i="2"/>
  <c r="BF1271" i="2"/>
  <c r="T1271" i="2"/>
  <c r="R1271" i="2"/>
  <c r="P1271" i="2"/>
  <c r="BI1269" i="2"/>
  <c r="BH1269" i="2"/>
  <c r="BG1269" i="2"/>
  <c r="BF1269" i="2"/>
  <c r="T1269" i="2"/>
  <c r="R1269" i="2"/>
  <c r="P1269" i="2"/>
  <c r="BI1267" i="2"/>
  <c r="BH1267" i="2"/>
  <c r="BG1267" i="2"/>
  <c r="BF1267" i="2"/>
  <c r="T1267" i="2"/>
  <c r="R1267" i="2"/>
  <c r="P1267" i="2"/>
  <c r="BI1265" i="2"/>
  <c r="BH1265" i="2"/>
  <c r="BG1265" i="2"/>
  <c r="BF1265" i="2"/>
  <c r="T1265" i="2"/>
  <c r="R1265" i="2"/>
  <c r="P1265" i="2"/>
  <c r="BI1263" i="2"/>
  <c r="BH1263" i="2"/>
  <c r="BG1263" i="2"/>
  <c r="BF1263" i="2"/>
  <c r="T1263" i="2"/>
  <c r="R1263" i="2"/>
  <c r="P1263" i="2"/>
  <c r="BI1261" i="2"/>
  <c r="BH1261" i="2"/>
  <c r="BG1261" i="2"/>
  <c r="BF1261" i="2"/>
  <c r="T1261" i="2"/>
  <c r="R1261" i="2"/>
  <c r="P1261" i="2"/>
  <c r="BI1259" i="2"/>
  <c r="BH1259" i="2"/>
  <c r="BG1259" i="2"/>
  <c r="BF1259" i="2"/>
  <c r="T1259" i="2"/>
  <c r="R1259" i="2"/>
  <c r="P1259" i="2"/>
  <c r="BI1257" i="2"/>
  <c r="BH1257" i="2"/>
  <c r="BG1257" i="2"/>
  <c r="BF1257" i="2"/>
  <c r="T1257" i="2"/>
  <c r="R1257" i="2"/>
  <c r="P1257" i="2"/>
  <c r="BI1254" i="2"/>
  <c r="BH1254" i="2"/>
  <c r="BG1254" i="2"/>
  <c r="BF1254" i="2"/>
  <c r="T1254" i="2"/>
  <c r="R1254" i="2"/>
  <c r="P1254" i="2"/>
  <c r="BI1252" i="2"/>
  <c r="BH1252" i="2"/>
  <c r="BG1252" i="2"/>
  <c r="BF1252" i="2"/>
  <c r="T1252" i="2"/>
  <c r="R1252" i="2"/>
  <c r="P1252" i="2"/>
  <c r="BI1251" i="2"/>
  <c r="BH1251" i="2"/>
  <c r="BG1251" i="2"/>
  <c r="BF1251" i="2"/>
  <c r="T1251" i="2"/>
  <c r="R1251" i="2"/>
  <c r="P1251" i="2"/>
  <c r="BI1226" i="2"/>
  <c r="BH1226" i="2"/>
  <c r="BG1226" i="2"/>
  <c r="BF1226" i="2"/>
  <c r="T1226" i="2"/>
  <c r="T1225" i="2" s="1"/>
  <c r="R1226" i="2"/>
  <c r="R1225" i="2" s="1"/>
  <c r="P1226" i="2"/>
  <c r="P1225" i="2" s="1"/>
  <c r="BI1224" i="2"/>
  <c r="BH1224" i="2"/>
  <c r="BG1224" i="2"/>
  <c r="BF1224" i="2"/>
  <c r="T1224" i="2"/>
  <c r="R1224" i="2"/>
  <c r="P1224" i="2"/>
  <c r="BI1216" i="2"/>
  <c r="BH1216" i="2"/>
  <c r="BG1216" i="2"/>
  <c r="BF1216" i="2"/>
  <c r="T1216" i="2"/>
  <c r="R1216" i="2"/>
  <c r="P1216" i="2"/>
  <c r="BI1210" i="2"/>
  <c r="BH1210" i="2"/>
  <c r="BG1210" i="2"/>
  <c r="BF1210" i="2"/>
  <c r="T1210" i="2"/>
  <c r="R1210" i="2"/>
  <c r="P1210" i="2"/>
  <c r="BI1207" i="2"/>
  <c r="BH1207" i="2"/>
  <c r="BG1207" i="2"/>
  <c r="BF1207" i="2"/>
  <c r="T1207" i="2"/>
  <c r="R1207" i="2"/>
  <c r="P1207" i="2"/>
  <c r="BI1205" i="2"/>
  <c r="BH1205" i="2"/>
  <c r="BG1205" i="2"/>
  <c r="BF1205" i="2"/>
  <c r="T1205" i="2"/>
  <c r="R1205" i="2"/>
  <c r="P1205" i="2"/>
  <c r="BI1200" i="2"/>
  <c r="BH1200" i="2"/>
  <c r="BG1200" i="2"/>
  <c r="BF1200" i="2"/>
  <c r="T1200" i="2"/>
  <c r="R1200" i="2"/>
  <c r="P1200" i="2"/>
  <c r="BI1198" i="2"/>
  <c r="BH1198" i="2"/>
  <c r="BG1198" i="2"/>
  <c r="BF1198" i="2"/>
  <c r="T1198" i="2"/>
  <c r="R1198" i="2"/>
  <c r="P1198" i="2"/>
  <c r="BI1196" i="2"/>
  <c r="BH1196" i="2"/>
  <c r="BG1196" i="2"/>
  <c r="BF1196" i="2"/>
  <c r="T1196" i="2"/>
  <c r="R1196" i="2"/>
  <c r="P1196" i="2"/>
  <c r="BI1188" i="2"/>
  <c r="BH1188" i="2"/>
  <c r="BG1188" i="2"/>
  <c r="BF1188" i="2"/>
  <c r="T1188" i="2"/>
  <c r="R1188" i="2"/>
  <c r="P1188" i="2"/>
  <c r="BI1186" i="2"/>
  <c r="BH1186" i="2"/>
  <c r="BG1186" i="2"/>
  <c r="BF1186" i="2"/>
  <c r="T1186" i="2"/>
  <c r="R1186" i="2"/>
  <c r="P1186" i="2"/>
  <c r="BI1185" i="2"/>
  <c r="BH1185" i="2"/>
  <c r="BG1185" i="2"/>
  <c r="BF1185" i="2"/>
  <c r="T1185" i="2"/>
  <c r="R1185" i="2"/>
  <c r="P1185" i="2"/>
  <c r="BI1182" i="2"/>
  <c r="BH1182" i="2"/>
  <c r="BG1182" i="2"/>
  <c r="BF1182" i="2"/>
  <c r="T1182" i="2"/>
  <c r="R1182" i="2"/>
  <c r="P1182" i="2"/>
  <c r="BI1180" i="2"/>
  <c r="BH1180" i="2"/>
  <c r="BG1180" i="2"/>
  <c r="BF1180" i="2"/>
  <c r="T1180" i="2"/>
  <c r="R1180" i="2"/>
  <c r="P1180" i="2"/>
  <c r="BI1172" i="2"/>
  <c r="BH1172" i="2"/>
  <c r="BG1172" i="2"/>
  <c r="BF1172" i="2"/>
  <c r="T1172" i="2"/>
  <c r="R1172" i="2"/>
  <c r="P1172" i="2"/>
  <c r="BI1169" i="2"/>
  <c r="BH1169" i="2"/>
  <c r="BG1169" i="2"/>
  <c r="BF1169" i="2"/>
  <c r="T1169" i="2"/>
  <c r="R1169" i="2"/>
  <c r="P1169" i="2"/>
  <c r="BI1168" i="2"/>
  <c r="BH1168" i="2"/>
  <c r="BG1168" i="2"/>
  <c r="BF1168" i="2"/>
  <c r="T1168" i="2"/>
  <c r="R1168" i="2"/>
  <c r="P1168" i="2"/>
  <c r="BI1165" i="2"/>
  <c r="BH1165" i="2"/>
  <c r="BG1165" i="2"/>
  <c r="BF1165" i="2"/>
  <c r="T1165" i="2"/>
  <c r="R1165" i="2"/>
  <c r="P1165" i="2"/>
  <c r="BI1163" i="2"/>
  <c r="BH1163" i="2"/>
  <c r="BG1163" i="2"/>
  <c r="BF1163" i="2"/>
  <c r="T1163" i="2"/>
  <c r="R1163" i="2"/>
  <c r="P1163" i="2"/>
  <c r="BI1149" i="2"/>
  <c r="BH1149" i="2"/>
  <c r="BG1149" i="2"/>
  <c r="BF1149" i="2"/>
  <c r="T1149" i="2"/>
  <c r="R1149" i="2"/>
  <c r="P1149" i="2"/>
  <c r="BI1143" i="2"/>
  <c r="BH1143" i="2"/>
  <c r="BG1143" i="2"/>
  <c r="BF1143" i="2"/>
  <c r="T1143" i="2"/>
  <c r="R1143" i="2"/>
  <c r="P1143" i="2"/>
  <c r="BI1142" i="2"/>
  <c r="BH1142" i="2"/>
  <c r="BG1142" i="2"/>
  <c r="BF1142" i="2"/>
  <c r="T1142" i="2"/>
  <c r="R1142" i="2"/>
  <c r="P1142" i="2"/>
  <c r="BI1141" i="2"/>
  <c r="BH1141" i="2"/>
  <c r="BG1141" i="2"/>
  <c r="BF1141" i="2"/>
  <c r="T1141" i="2"/>
  <c r="R1141" i="2"/>
  <c r="P1141" i="2"/>
  <c r="BI1138" i="2"/>
  <c r="BH1138" i="2"/>
  <c r="BG1138" i="2"/>
  <c r="BF1138" i="2"/>
  <c r="T1138" i="2"/>
  <c r="R1138" i="2"/>
  <c r="P1138" i="2"/>
  <c r="BI1133" i="2"/>
  <c r="BH1133" i="2"/>
  <c r="BG1133" i="2"/>
  <c r="BF1133" i="2"/>
  <c r="T1133" i="2"/>
  <c r="R1133" i="2"/>
  <c r="P1133" i="2"/>
  <c r="BI1131" i="2"/>
  <c r="BH1131" i="2"/>
  <c r="BG1131" i="2"/>
  <c r="BF1131" i="2"/>
  <c r="T1131" i="2"/>
  <c r="R1131" i="2"/>
  <c r="P1131" i="2"/>
  <c r="BI1129" i="2"/>
  <c r="BH1129" i="2"/>
  <c r="BG1129" i="2"/>
  <c r="BF1129" i="2"/>
  <c r="T1129" i="2"/>
  <c r="R1129" i="2"/>
  <c r="P1129" i="2"/>
  <c r="BI1127" i="2"/>
  <c r="BH1127" i="2"/>
  <c r="BG1127" i="2"/>
  <c r="BF1127" i="2"/>
  <c r="T1127" i="2"/>
  <c r="R1127" i="2"/>
  <c r="P1127" i="2"/>
  <c r="BI1125" i="2"/>
  <c r="BH1125" i="2"/>
  <c r="BG1125" i="2"/>
  <c r="BF1125" i="2"/>
  <c r="T1125" i="2"/>
  <c r="R1125" i="2"/>
  <c r="P1125" i="2"/>
  <c r="BI1122" i="2"/>
  <c r="BH1122" i="2"/>
  <c r="BG1122" i="2"/>
  <c r="BF1122" i="2"/>
  <c r="T1122" i="2"/>
  <c r="R1122" i="2"/>
  <c r="P1122" i="2"/>
  <c r="BI1118" i="2"/>
  <c r="BH1118" i="2"/>
  <c r="BG1118" i="2"/>
  <c r="BF1118" i="2"/>
  <c r="T1118" i="2"/>
  <c r="R1118" i="2"/>
  <c r="P1118" i="2"/>
  <c r="BI1114" i="2"/>
  <c r="BH1114" i="2"/>
  <c r="BG1114" i="2"/>
  <c r="BF1114" i="2"/>
  <c r="T1114" i="2"/>
  <c r="R1114" i="2"/>
  <c r="P1114" i="2"/>
  <c r="BI1110" i="2"/>
  <c r="BH1110" i="2"/>
  <c r="BG1110" i="2"/>
  <c r="BF1110" i="2"/>
  <c r="T1110" i="2"/>
  <c r="R1110" i="2"/>
  <c r="P1110" i="2"/>
  <c r="BI1099" i="2"/>
  <c r="BH1099" i="2"/>
  <c r="BG1099" i="2"/>
  <c r="BF1099" i="2"/>
  <c r="T1099" i="2"/>
  <c r="R1099" i="2"/>
  <c r="P1099" i="2"/>
  <c r="BI1098" i="2"/>
  <c r="BH1098" i="2"/>
  <c r="BG1098" i="2"/>
  <c r="BF1098" i="2"/>
  <c r="T1098" i="2"/>
  <c r="R1098" i="2"/>
  <c r="P1098" i="2"/>
  <c r="BI1097" i="2"/>
  <c r="BH1097" i="2"/>
  <c r="BG1097" i="2"/>
  <c r="BF1097" i="2"/>
  <c r="T1097" i="2"/>
  <c r="R1097" i="2"/>
  <c r="P1097" i="2"/>
  <c r="BI1095" i="2"/>
  <c r="BH1095" i="2"/>
  <c r="BG1095" i="2"/>
  <c r="BF1095" i="2"/>
  <c r="T1095" i="2"/>
  <c r="R1095" i="2"/>
  <c r="P1095" i="2"/>
  <c r="BI1094" i="2"/>
  <c r="BH1094" i="2"/>
  <c r="BG1094" i="2"/>
  <c r="BF1094" i="2"/>
  <c r="T1094" i="2"/>
  <c r="R1094" i="2"/>
  <c r="P1094" i="2"/>
  <c r="BI1092" i="2"/>
  <c r="BH1092" i="2"/>
  <c r="BG1092" i="2"/>
  <c r="BF1092" i="2"/>
  <c r="T1092" i="2"/>
  <c r="R1092" i="2"/>
  <c r="P1092" i="2"/>
  <c r="BI1089" i="2"/>
  <c r="BH1089" i="2"/>
  <c r="BG1089" i="2"/>
  <c r="BF1089" i="2"/>
  <c r="T1089" i="2"/>
  <c r="R1089" i="2"/>
  <c r="P1089" i="2"/>
  <c r="BI1087" i="2"/>
  <c r="BH1087" i="2"/>
  <c r="BG1087" i="2"/>
  <c r="BF1087" i="2"/>
  <c r="T1087" i="2"/>
  <c r="R1087" i="2"/>
  <c r="P1087" i="2"/>
  <c r="BI1084" i="2"/>
  <c r="BH1084" i="2"/>
  <c r="BG1084" i="2"/>
  <c r="BF1084" i="2"/>
  <c r="T1084" i="2"/>
  <c r="R1084" i="2"/>
  <c r="P1084" i="2"/>
  <c r="BI1083" i="2"/>
  <c r="BH1083" i="2"/>
  <c r="BG1083" i="2"/>
  <c r="BF1083" i="2"/>
  <c r="T1083" i="2"/>
  <c r="R1083" i="2"/>
  <c r="P1083" i="2"/>
  <c r="BI1080" i="2"/>
  <c r="BH1080" i="2"/>
  <c r="BG1080" i="2"/>
  <c r="BF1080" i="2"/>
  <c r="T1080" i="2"/>
  <c r="R1080" i="2"/>
  <c r="P1080" i="2"/>
  <c r="BI1079" i="2"/>
  <c r="BH1079" i="2"/>
  <c r="BG1079" i="2"/>
  <c r="BF1079" i="2"/>
  <c r="T1079" i="2"/>
  <c r="R1079" i="2"/>
  <c r="P1079" i="2"/>
  <c r="BI1073" i="2"/>
  <c r="BH1073" i="2"/>
  <c r="BG1073" i="2"/>
  <c r="BF1073" i="2"/>
  <c r="T1073" i="2"/>
  <c r="R1073" i="2"/>
  <c r="P1073" i="2"/>
  <c r="BI1072" i="2"/>
  <c r="BH1072" i="2"/>
  <c r="BG1072" i="2"/>
  <c r="BF1072" i="2"/>
  <c r="T1072" i="2"/>
  <c r="R1072" i="2"/>
  <c r="P1072" i="2"/>
  <c r="BI1071" i="2"/>
  <c r="BH1071" i="2"/>
  <c r="BG1071" i="2"/>
  <c r="BF1071" i="2"/>
  <c r="T1071" i="2"/>
  <c r="R1071" i="2"/>
  <c r="P1071" i="2"/>
  <c r="BI1064" i="2"/>
  <c r="BH1064" i="2"/>
  <c r="BG1064" i="2"/>
  <c r="BF1064" i="2"/>
  <c r="T1064" i="2"/>
  <c r="R1064" i="2"/>
  <c r="P1064" i="2"/>
  <c r="BI1061" i="2"/>
  <c r="BH1061" i="2"/>
  <c r="BG1061" i="2"/>
  <c r="BF1061" i="2"/>
  <c r="T1061" i="2"/>
  <c r="R1061" i="2"/>
  <c r="P1061" i="2"/>
  <c r="BI1058" i="2"/>
  <c r="BH1058" i="2"/>
  <c r="BG1058" i="2"/>
  <c r="BF1058" i="2"/>
  <c r="T1058" i="2"/>
  <c r="R1058" i="2"/>
  <c r="P1058" i="2"/>
  <c r="BI1055" i="2"/>
  <c r="BH1055" i="2"/>
  <c r="BG1055" i="2"/>
  <c r="BF1055" i="2"/>
  <c r="T1055" i="2"/>
  <c r="R1055" i="2"/>
  <c r="P1055" i="2"/>
  <c r="BI1053" i="2"/>
  <c r="BH1053" i="2"/>
  <c r="BG1053" i="2"/>
  <c r="BF1053" i="2"/>
  <c r="T1053" i="2"/>
  <c r="R1053" i="2"/>
  <c r="P1053" i="2"/>
  <c r="BI1050" i="2"/>
  <c r="BH1050" i="2"/>
  <c r="BG1050" i="2"/>
  <c r="BF1050" i="2"/>
  <c r="T1050" i="2"/>
  <c r="R1050" i="2"/>
  <c r="P1050" i="2"/>
  <c r="BI1047" i="2"/>
  <c r="BH1047" i="2"/>
  <c r="BG1047" i="2"/>
  <c r="BF1047" i="2"/>
  <c r="T1047" i="2"/>
  <c r="R1047" i="2"/>
  <c r="P1047" i="2"/>
  <c r="BI1046" i="2"/>
  <c r="BH1046" i="2"/>
  <c r="BG1046" i="2"/>
  <c r="BF1046" i="2"/>
  <c r="T1046" i="2"/>
  <c r="R1046" i="2"/>
  <c r="P1046" i="2"/>
  <c r="BI1040" i="2"/>
  <c r="BH1040" i="2"/>
  <c r="BG1040" i="2"/>
  <c r="BF1040" i="2"/>
  <c r="T1040" i="2"/>
  <c r="R1040" i="2"/>
  <c r="P1040" i="2"/>
  <c r="BI1038" i="2"/>
  <c r="BH1038" i="2"/>
  <c r="BG1038" i="2"/>
  <c r="BF1038" i="2"/>
  <c r="T1038" i="2"/>
  <c r="R1038" i="2"/>
  <c r="P1038" i="2"/>
  <c r="BI1034" i="2"/>
  <c r="BH1034" i="2"/>
  <c r="BG1034" i="2"/>
  <c r="BF1034" i="2"/>
  <c r="T1034" i="2"/>
  <c r="R1034" i="2"/>
  <c r="P1034" i="2"/>
  <c r="BI1032" i="2"/>
  <c r="BH1032" i="2"/>
  <c r="BG1032" i="2"/>
  <c r="BF1032" i="2"/>
  <c r="T1032" i="2"/>
  <c r="R1032" i="2"/>
  <c r="P1032" i="2"/>
  <c r="BI1027" i="2"/>
  <c r="BH1027" i="2"/>
  <c r="BG1027" i="2"/>
  <c r="BF1027" i="2"/>
  <c r="T1027" i="2"/>
  <c r="R1027" i="2"/>
  <c r="P1027" i="2"/>
  <c r="BI1025" i="2"/>
  <c r="BH1025" i="2"/>
  <c r="BG1025" i="2"/>
  <c r="BF1025" i="2"/>
  <c r="T1025" i="2"/>
  <c r="R1025" i="2"/>
  <c r="P1025" i="2"/>
  <c r="BI1022" i="2"/>
  <c r="BH1022" i="2"/>
  <c r="BG1022" i="2"/>
  <c r="BF1022" i="2"/>
  <c r="T1022" i="2"/>
  <c r="R1022" i="2"/>
  <c r="P1022" i="2"/>
  <c r="BI1021" i="2"/>
  <c r="BH1021" i="2"/>
  <c r="BG1021" i="2"/>
  <c r="BF1021" i="2"/>
  <c r="T1021" i="2"/>
  <c r="R1021" i="2"/>
  <c r="P1021" i="2"/>
  <c r="BI1017" i="2"/>
  <c r="BH1017" i="2"/>
  <c r="BG1017" i="2"/>
  <c r="BF1017" i="2"/>
  <c r="T1017" i="2"/>
  <c r="R1017" i="2"/>
  <c r="P1017" i="2"/>
  <c r="BI1016" i="2"/>
  <c r="BH1016" i="2"/>
  <c r="BG1016" i="2"/>
  <c r="BF1016" i="2"/>
  <c r="T1016" i="2"/>
  <c r="R1016" i="2"/>
  <c r="P1016" i="2"/>
  <c r="BI1015" i="2"/>
  <c r="BH1015" i="2"/>
  <c r="BG1015" i="2"/>
  <c r="BF1015" i="2"/>
  <c r="T1015" i="2"/>
  <c r="R1015" i="2"/>
  <c r="P1015" i="2"/>
  <c r="BI1012" i="2"/>
  <c r="BH1012" i="2"/>
  <c r="BG1012" i="2"/>
  <c r="BF1012" i="2"/>
  <c r="T1012" i="2"/>
  <c r="R1012" i="2"/>
  <c r="P1012" i="2"/>
  <c r="BI1006" i="2"/>
  <c r="BH1006" i="2"/>
  <c r="BG1006" i="2"/>
  <c r="BF1006" i="2"/>
  <c r="T1006" i="2"/>
  <c r="R1006" i="2"/>
  <c r="P1006" i="2"/>
  <c r="BI1004" i="2"/>
  <c r="BH1004" i="2"/>
  <c r="BG1004" i="2"/>
  <c r="BF1004" i="2"/>
  <c r="T1004" i="2"/>
  <c r="R1004" i="2"/>
  <c r="P1004" i="2"/>
  <c r="BI1003" i="2"/>
  <c r="BH1003" i="2"/>
  <c r="BG1003" i="2"/>
  <c r="BF1003" i="2"/>
  <c r="T1003" i="2"/>
  <c r="R1003" i="2"/>
  <c r="P1003" i="2"/>
  <c r="BI1000" i="2"/>
  <c r="BH1000" i="2"/>
  <c r="BG1000" i="2"/>
  <c r="BF1000" i="2"/>
  <c r="T1000" i="2"/>
  <c r="R1000" i="2"/>
  <c r="P1000" i="2"/>
  <c r="BI997" i="2"/>
  <c r="BH997" i="2"/>
  <c r="BG997" i="2"/>
  <c r="BF997" i="2"/>
  <c r="T997" i="2"/>
  <c r="R997" i="2"/>
  <c r="P997" i="2"/>
  <c r="BI994" i="2"/>
  <c r="BH994" i="2"/>
  <c r="BG994" i="2"/>
  <c r="BF994" i="2"/>
  <c r="T994" i="2"/>
  <c r="R994" i="2"/>
  <c r="P994" i="2"/>
  <c r="BI990" i="2"/>
  <c r="BH990" i="2"/>
  <c r="BG990" i="2"/>
  <c r="BF990" i="2"/>
  <c r="T990" i="2"/>
  <c r="R990" i="2"/>
  <c r="P990" i="2"/>
  <c r="BI987" i="2"/>
  <c r="BH987" i="2"/>
  <c r="BG987" i="2"/>
  <c r="BF987" i="2"/>
  <c r="T987" i="2"/>
  <c r="R987" i="2"/>
  <c r="P987" i="2"/>
  <c r="BI983" i="2"/>
  <c r="BH983" i="2"/>
  <c r="BG983" i="2"/>
  <c r="BF983" i="2"/>
  <c r="T983" i="2"/>
  <c r="R983" i="2"/>
  <c r="P983" i="2"/>
  <c r="BI981" i="2"/>
  <c r="BH981" i="2"/>
  <c r="BG981" i="2"/>
  <c r="BF981" i="2"/>
  <c r="T981" i="2"/>
  <c r="R981" i="2"/>
  <c r="P981" i="2"/>
  <c r="BI980" i="2"/>
  <c r="BH980" i="2"/>
  <c r="BG980" i="2"/>
  <c r="BF980" i="2"/>
  <c r="T980" i="2"/>
  <c r="R980" i="2"/>
  <c r="P980" i="2"/>
  <c r="BI977" i="2"/>
  <c r="BH977" i="2"/>
  <c r="BG977" i="2"/>
  <c r="BF977" i="2"/>
  <c r="T977" i="2"/>
  <c r="R977" i="2"/>
  <c r="P977" i="2"/>
  <c r="BI969" i="2"/>
  <c r="BH969" i="2"/>
  <c r="BG969" i="2"/>
  <c r="BF969" i="2"/>
  <c r="T969" i="2"/>
  <c r="R969" i="2"/>
  <c r="P969" i="2"/>
  <c r="BI966" i="2"/>
  <c r="BH966" i="2"/>
  <c r="BG966" i="2"/>
  <c r="BF966" i="2"/>
  <c r="T966" i="2"/>
  <c r="R966" i="2"/>
  <c r="P966" i="2"/>
  <c r="BI963" i="2"/>
  <c r="BH963" i="2"/>
  <c r="BG963" i="2"/>
  <c r="BF963" i="2"/>
  <c r="T963" i="2"/>
  <c r="R963" i="2"/>
  <c r="P963" i="2"/>
  <c r="BI960" i="2"/>
  <c r="BH960" i="2"/>
  <c r="BG960" i="2"/>
  <c r="BF960" i="2"/>
  <c r="T960" i="2"/>
  <c r="R960" i="2"/>
  <c r="P960" i="2"/>
  <c r="BI954" i="2"/>
  <c r="BH954" i="2"/>
  <c r="BG954" i="2"/>
  <c r="BF954" i="2"/>
  <c r="T954" i="2"/>
  <c r="R954" i="2"/>
  <c r="P954" i="2"/>
  <c r="BI948" i="2"/>
  <c r="BH948" i="2"/>
  <c r="BG948" i="2"/>
  <c r="BF948" i="2"/>
  <c r="T948" i="2"/>
  <c r="R948" i="2"/>
  <c r="P948" i="2"/>
  <c r="BI945" i="2"/>
  <c r="BH945" i="2"/>
  <c r="BG945" i="2"/>
  <c r="BF945" i="2"/>
  <c r="T945" i="2"/>
  <c r="R945" i="2"/>
  <c r="P945" i="2"/>
  <c r="BI941" i="2"/>
  <c r="BH941" i="2"/>
  <c r="BG941" i="2"/>
  <c r="BF941" i="2"/>
  <c r="T941" i="2"/>
  <c r="R941" i="2"/>
  <c r="P941" i="2"/>
  <c r="BI932" i="2"/>
  <c r="BH932" i="2"/>
  <c r="BG932" i="2"/>
  <c r="BF932" i="2"/>
  <c r="T932" i="2"/>
  <c r="R932" i="2"/>
  <c r="P932" i="2"/>
  <c r="BI925" i="2"/>
  <c r="BH925" i="2"/>
  <c r="BG925" i="2"/>
  <c r="BF925" i="2"/>
  <c r="T925" i="2"/>
  <c r="R925" i="2"/>
  <c r="P925" i="2"/>
  <c r="BI921" i="2"/>
  <c r="BH921" i="2"/>
  <c r="BG921" i="2"/>
  <c r="BF921" i="2"/>
  <c r="T921" i="2"/>
  <c r="R921" i="2"/>
  <c r="P921" i="2"/>
  <c r="BI918" i="2"/>
  <c r="BH918" i="2"/>
  <c r="BG918" i="2"/>
  <c r="BF918" i="2"/>
  <c r="T918" i="2"/>
  <c r="R918" i="2"/>
  <c r="P918" i="2"/>
  <c r="BI917" i="2"/>
  <c r="BH917" i="2"/>
  <c r="BG917" i="2"/>
  <c r="BF917" i="2"/>
  <c r="T917" i="2"/>
  <c r="R917" i="2"/>
  <c r="P917" i="2"/>
  <c r="BI915" i="2"/>
  <c r="BH915" i="2"/>
  <c r="BG915" i="2"/>
  <c r="BF915" i="2"/>
  <c r="T915" i="2"/>
  <c r="R915" i="2"/>
  <c r="P915" i="2"/>
  <c r="BI913" i="2"/>
  <c r="BH913" i="2"/>
  <c r="BG913" i="2"/>
  <c r="BF913" i="2"/>
  <c r="T913" i="2"/>
  <c r="R913" i="2"/>
  <c r="P913" i="2"/>
  <c r="BI909" i="2"/>
  <c r="BH909" i="2"/>
  <c r="BG909" i="2"/>
  <c r="BF909" i="2"/>
  <c r="T909" i="2"/>
  <c r="R909" i="2"/>
  <c r="P909" i="2"/>
  <c r="BI905" i="2"/>
  <c r="BH905" i="2"/>
  <c r="BG905" i="2"/>
  <c r="BF905" i="2"/>
  <c r="T905" i="2"/>
  <c r="R905" i="2"/>
  <c r="P905" i="2"/>
  <c r="BI900" i="2"/>
  <c r="BH900" i="2"/>
  <c r="BG900" i="2"/>
  <c r="BF900" i="2"/>
  <c r="T900" i="2"/>
  <c r="R900" i="2"/>
  <c r="P900" i="2"/>
  <c r="BI899" i="2"/>
  <c r="BH899" i="2"/>
  <c r="BG899" i="2"/>
  <c r="BF899" i="2"/>
  <c r="T899" i="2"/>
  <c r="R899" i="2"/>
  <c r="P899" i="2"/>
  <c r="BI897" i="2"/>
  <c r="BH897" i="2"/>
  <c r="BG897" i="2"/>
  <c r="BF897" i="2"/>
  <c r="T897" i="2"/>
  <c r="R897" i="2"/>
  <c r="P897" i="2"/>
  <c r="BI894" i="2"/>
  <c r="BH894" i="2"/>
  <c r="BG894" i="2"/>
  <c r="BF894" i="2"/>
  <c r="T894" i="2"/>
  <c r="R894" i="2"/>
  <c r="P894" i="2"/>
  <c r="BI890" i="2"/>
  <c r="BH890" i="2"/>
  <c r="BG890" i="2"/>
  <c r="BF890" i="2"/>
  <c r="T890" i="2"/>
  <c r="R890" i="2"/>
  <c r="P890" i="2"/>
  <c r="BI887" i="2"/>
  <c r="BH887" i="2"/>
  <c r="BG887" i="2"/>
  <c r="BF887" i="2"/>
  <c r="T887" i="2"/>
  <c r="R887" i="2"/>
  <c r="P887" i="2"/>
  <c r="BI883" i="2"/>
  <c r="BH883" i="2"/>
  <c r="BG883" i="2"/>
  <c r="BF883" i="2"/>
  <c r="T883" i="2"/>
  <c r="R883" i="2"/>
  <c r="P883" i="2"/>
  <c r="BI880" i="2"/>
  <c r="BH880" i="2"/>
  <c r="BG880" i="2"/>
  <c r="BF880" i="2"/>
  <c r="T880" i="2"/>
  <c r="R880" i="2"/>
  <c r="P880" i="2"/>
  <c r="BI877" i="2"/>
  <c r="BH877" i="2"/>
  <c r="BG877" i="2"/>
  <c r="BF877" i="2"/>
  <c r="T877" i="2"/>
  <c r="R877" i="2"/>
  <c r="P877" i="2"/>
  <c r="BI872" i="2"/>
  <c r="BH872" i="2"/>
  <c r="BG872" i="2"/>
  <c r="BF872" i="2"/>
  <c r="T872" i="2"/>
  <c r="R872" i="2"/>
  <c r="P872" i="2"/>
  <c r="BI868" i="2"/>
  <c r="BH868" i="2"/>
  <c r="BG868" i="2"/>
  <c r="BF868" i="2"/>
  <c r="T868" i="2"/>
  <c r="R868" i="2"/>
  <c r="P868" i="2"/>
  <c r="BI865" i="2"/>
  <c r="BH865" i="2"/>
  <c r="BG865" i="2"/>
  <c r="BF865" i="2"/>
  <c r="T865" i="2"/>
  <c r="R865" i="2"/>
  <c r="P865" i="2"/>
  <c r="BI861" i="2"/>
  <c r="BH861" i="2"/>
  <c r="BG861" i="2"/>
  <c r="BF861" i="2"/>
  <c r="T861" i="2"/>
  <c r="R861" i="2"/>
  <c r="P861" i="2"/>
  <c r="BI856" i="2"/>
  <c r="BH856" i="2"/>
  <c r="BG856" i="2"/>
  <c r="BF856" i="2"/>
  <c r="T856" i="2"/>
  <c r="R856" i="2"/>
  <c r="P856" i="2"/>
  <c r="BI848" i="2"/>
  <c r="BH848" i="2"/>
  <c r="BG848" i="2"/>
  <c r="BF848" i="2"/>
  <c r="T848" i="2"/>
  <c r="R848" i="2"/>
  <c r="P848" i="2"/>
  <c r="BI842" i="2"/>
  <c r="BH842" i="2"/>
  <c r="BG842" i="2"/>
  <c r="BF842" i="2"/>
  <c r="T842" i="2"/>
  <c r="R842" i="2"/>
  <c r="P842" i="2"/>
  <c r="BI838" i="2"/>
  <c r="BH838" i="2"/>
  <c r="BG838" i="2"/>
  <c r="BF838" i="2"/>
  <c r="T838" i="2"/>
  <c r="R838" i="2"/>
  <c r="P838" i="2"/>
  <c r="BI835" i="2"/>
  <c r="BH835" i="2"/>
  <c r="BG835" i="2"/>
  <c r="BF835" i="2"/>
  <c r="T835" i="2"/>
  <c r="R835" i="2"/>
  <c r="P835" i="2"/>
  <c r="BI831" i="2"/>
  <c r="BH831" i="2"/>
  <c r="BG831" i="2"/>
  <c r="BF831" i="2"/>
  <c r="T831" i="2"/>
  <c r="R831" i="2"/>
  <c r="P831" i="2"/>
  <c r="BI829" i="2"/>
  <c r="BH829" i="2"/>
  <c r="BG829" i="2"/>
  <c r="BF829" i="2"/>
  <c r="T829" i="2"/>
  <c r="R829" i="2"/>
  <c r="P829" i="2"/>
  <c r="BI826" i="2"/>
  <c r="BH826" i="2"/>
  <c r="BG826" i="2"/>
  <c r="BF826" i="2"/>
  <c r="T826" i="2"/>
  <c r="R826" i="2"/>
  <c r="P826" i="2"/>
  <c r="BI822" i="2"/>
  <c r="BH822" i="2"/>
  <c r="BG822" i="2"/>
  <c r="BF822" i="2"/>
  <c r="T822" i="2"/>
  <c r="R822" i="2"/>
  <c r="P822" i="2"/>
  <c r="BI820" i="2"/>
  <c r="BH820" i="2"/>
  <c r="BG820" i="2"/>
  <c r="BF820" i="2"/>
  <c r="T820" i="2"/>
  <c r="T819" i="2" s="1"/>
  <c r="R820" i="2"/>
  <c r="R819" i="2" s="1"/>
  <c r="P820" i="2"/>
  <c r="P819" i="2" s="1"/>
  <c r="BI818" i="2"/>
  <c r="BH818" i="2"/>
  <c r="BG818" i="2"/>
  <c r="BF818" i="2"/>
  <c r="T818" i="2"/>
  <c r="R818" i="2"/>
  <c r="P818" i="2"/>
  <c r="BI817" i="2"/>
  <c r="BH817" i="2"/>
  <c r="BG817" i="2"/>
  <c r="BF817" i="2"/>
  <c r="T817" i="2"/>
  <c r="R817" i="2"/>
  <c r="P817" i="2"/>
  <c r="BI813" i="2"/>
  <c r="BH813" i="2"/>
  <c r="BG813" i="2"/>
  <c r="BF813" i="2"/>
  <c r="T813" i="2"/>
  <c r="R813" i="2"/>
  <c r="P813" i="2"/>
  <c r="BI810" i="2"/>
  <c r="BH810" i="2"/>
  <c r="BG810" i="2"/>
  <c r="BF810" i="2"/>
  <c r="T810" i="2"/>
  <c r="R810" i="2"/>
  <c r="P810" i="2"/>
  <c r="BI803" i="2"/>
  <c r="BH803" i="2"/>
  <c r="BG803" i="2"/>
  <c r="BF803" i="2"/>
  <c r="T803" i="2"/>
  <c r="R803" i="2"/>
  <c r="P803" i="2"/>
  <c r="BI799" i="2"/>
  <c r="BH799" i="2"/>
  <c r="BG799" i="2"/>
  <c r="BF799" i="2"/>
  <c r="T799" i="2"/>
  <c r="R799" i="2"/>
  <c r="P799" i="2"/>
  <c r="BI794" i="2"/>
  <c r="BH794" i="2"/>
  <c r="BG794" i="2"/>
  <c r="BF794" i="2"/>
  <c r="T794" i="2"/>
  <c r="R794" i="2"/>
  <c r="P794" i="2"/>
  <c r="BI790" i="2"/>
  <c r="BH790" i="2"/>
  <c r="BG790" i="2"/>
  <c r="BF790" i="2"/>
  <c r="T790" i="2"/>
  <c r="R790" i="2"/>
  <c r="P790" i="2"/>
  <c r="BI785" i="2"/>
  <c r="BH785" i="2"/>
  <c r="BG785" i="2"/>
  <c r="BF785" i="2"/>
  <c r="T785" i="2"/>
  <c r="R785" i="2"/>
  <c r="P785" i="2"/>
  <c r="BI780" i="2"/>
  <c r="BH780" i="2"/>
  <c r="BG780" i="2"/>
  <c r="BF780" i="2"/>
  <c r="T780" i="2"/>
  <c r="R780" i="2"/>
  <c r="P780" i="2"/>
  <c r="BI775" i="2"/>
  <c r="BH775" i="2"/>
  <c r="BG775" i="2"/>
  <c r="BF775" i="2"/>
  <c r="T775" i="2"/>
  <c r="R775" i="2"/>
  <c r="P775" i="2"/>
  <c r="BI770" i="2"/>
  <c r="BH770" i="2"/>
  <c r="BG770" i="2"/>
  <c r="BF770" i="2"/>
  <c r="T770" i="2"/>
  <c r="R770" i="2"/>
  <c r="P770" i="2"/>
  <c r="BI768" i="2"/>
  <c r="BH768" i="2"/>
  <c r="BG768" i="2"/>
  <c r="BF768" i="2"/>
  <c r="T768" i="2"/>
  <c r="R768" i="2"/>
  <c r="P768" i="2"/>
  <c r="BI763" i="2"/>
  <c r="BH763" i="2"/>
  <c r="BG763" i="2"/>
  <c r="BF763" i="2"/>
  <c r="T763" i="2"/>
  <c r="R763" i="2"/>
  <c r="P763" i="2"/>
  <c r="BI755" i="2"/>
  <c r="BH755" i="2"/>
  <c r="BG755" i="2"/>
  <c r="BF755" i="2"/>
  <c r="T755" i="2"/>
  <c r="T754" i="2" s="1"/>
  <c r="R755" i="2"/>
  <c r="R754" i="2" s="1"/>
  <c r="P755" i="2"/>
  <c r="P754" i="2" s="1"/>
  <c r="BI753" i="2"/>
  <c r="BH753" i="2"/>
  <c r="BG753" i="2"/>
  <c r="BF753" i="2"/>
  <c r="T753" i="2"/>
  <c r="R753" i="2"/>
  <c r="P753" i="2"/>
  <c r="BI750" i="2"/>
  <c r="BH750" i="2"/>
  <c r="BG750" i="2"/>
  <c r="BF750" i="2"/>
  <c r="T750" i="2"/>
  <c r="R750" i="2"/>
  <c r="P750" i="2"/>
  <c r="BI748" i="2"/>
  <c r="BH748" i="2"/>
  <c r="BG748" i="2"/>
  <c r="BF748" i="2"/>
  <c r="T748" i="2"/>
  <c r="R748" i="2"/>
  <c r="P748" i="2"/>
  <c r="BI743" i="2"/>
  <c r="BH743" i="2"/>
  <c r="BG743" i="2"/>
  <c r="BF743" i="2"/>
  <c r="T743" i="2"/>
  <c r="R743" i="2"/>
  <c r="P743" i="2"/>
  <c r="BI735" i="2"/>
  <c r="BH735" i="2"/>
  <c r="BG735" i="2"/>
  <c r="BF735" i="2"/>
  <c r="T735" i="2"/>
  <c r="R735" i="2"/>
  <c r="P735" i="2"/>
  <c r="BI733" i="2"/>
  <c r="BH733" i="2"/>
  <c r="BG733" i="2"/>
  <c r="BF733" i="2"/>
  <c r="T733" i="2"/>
  <c r="R733" i="2"/>
  <c r="P733" i="2"/>
  <c r="BI730" i="2"/>
  <c r="BH730" i="2"/>
  <c r="BG730" i="2"/>
  <c r="BF730" i="2"/>
  <c r="T730" i="2"/>
  <c r="R730" i="2"/>
  <c r="P730" i="2"/>
  <c r="BI728" i="2"/>
  <c r="BH728" i="2"/>
  <c r="BG728" i="2"/>
  <c r="BF728" i="2"/>
  <c r="T728" i="2"/>
  <c r="R728" i="2"/>
  <c r="P728" i="2"/>
  <c r="BI725" i="2"/>
  <c r="BH725" i="2"/>
  <c r="BG725" i="2"/>
  <c r="BF725" i="2"/>
  <c r="T725" i="2"/>
  <c r="R725" i="2"/>
  <c r="P725" i="2"/>
  <c r="BI723" i="2"/>
  <c r="BH723" i="2"/>
  <c r="BG723" i="2"/>
  <c r="BF723" i="2"/>
  <c r="T723" i="2"/>
  <c r="R723" i="2"/>
  <c r="P723" i="2"/>
  <c r="BI720" i="2"/>
  <c r="BH720" i="2"/>
  <c r="BG720" i="2"/>
  <c r="BF720" i="2"/>
  <c r="T720" i="2"/>
  <c r="R720" i="2"/>
  <c r="P720" i="2"/>
  <c r="BI717" i="2"/>
  <c r="BH717" i="2"/>
  <c r="BG717" i="2"/>
  <c r="BF717" i="2"/>
  <c r="T717" i="2"/>
  <c r="T716" i="2"/>
  <c r="R717" i="2"/>
  <c r="R716" i="2"/>
  <c r="P717" i="2"/>
  <c r="P716" i="2"/>
  <c r="BI714" i="2"/>
  <c r="BH714" i="2"/>
  <c r="BG714" i="2"/>
  <c r="BF714" i="2"/>
  <c r="T714" i="2"/>
  <c r="R714" i="2"/>
  <c r="P714" i="2"/>
  <c r="BI711" i="2"/>
  <c r="BH711" i="2"/>
  <c r="BG711" i="2"/>
  <c r="BF711" i="2"/>
  <c r="T711" i="2"/>
  <c r="R711" i="2"/>
  <c r="P711" i="2"/>
  <c r="BI709" i="2"/>
  <c r="BH709" i="2"/>
  <c r="BG709" i="2"/>
  <c r="BF709" i="2"/>
  <c r="T709" i="2"/>
  <c r="R709" i="2"/>
  <c r="P709" i="2"/>
  <c r="BI706" i="2"/>
  <c r="BH706" i="2"/>
  <c r="BG706" i="2"/>
  <c r="BF706" i="2"/>
  <c r="T706" i="2"/>
  <c r="R706" i="2"/>
  <c r="P706" i="2"/>
  <c r="BI704" i="2"/>
  <c r="BH704" i="2"/>
  <c r="BG704" i="2"/>
  <c r="BF704" i="2"/>
  <c r="T704" i="2"/>
  <c r="R704" i="2"/>
  <c r="P704" i="2"/>
  <c r="BI702" i="2"/>
  <c r="BH702" i="2"/>
  <c r="BG702" i="2"/>
  <c r="BF702" i="2"/>
  <c r="T702" i="2"/>
  <c r="R702" i="2"/>
  <c r="P702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4" i="2"/>
  <c r="BH694" i="2"/>
  <c r="BG694" i="2"/>
  <c r="BF694" i="2"/>
  <c r="T694" i="2"/>
  <c r="R694" i="2"/>
  <c r="P694" i="2"/>
  <c r="BI690" i="2"/>
  <c r="BH690" i="2"/>
  <c r="BG690" i="2"/>
  <c r="BF690" i="2"/>
  <c r="T690" i="2"/>
  <c r="R690" i="2"/>
  <c r="P690" i="2"/>
  <c r="BI687" i="2"/>
  <c r="BH687" i="2"/>
  <c r="BG687" i="2"/>
  <c r="BF687" i="2"/>
  <c r="T687" i="2"/>
  <c r="R687" i="2"/>
  <c r="P687" i="2"/>
  <c r="BI684" i="2"/>
  <c r="BH684" i="2"/>
  <c r="BG684" i="2"/>
  <c r="BF684" i="2"/>
  <c r="T684" i="2"/>
  <c r="R684" i="2"/>
  <c r="P684" i="2"/>
  <c r="BI681" i="2"/>
  <c r="BH681" i="2"/>
  <c r="BG681" i="2"/>
  <c r="BF681" i="2"/>
  <c r="T681" i="2"/>
  <c r="R681" i="2"/>
  <c r="P681" i="2"/>
  <c r="BI678" i="2"/>
  <c r="BH678" i="2"/>
  <c r="BG678" i="2"/>
  <c r="BF678" i="2"/>
  <c r="T678" i="2"/>
  <c r="R678" i="2"/>
  <c r="P678" i="2"/>
  <c r="BI673" i="2"/>
  <c r="BH673" i="2"/>
  <c r="BG673" i="2"/>
  <c r="BF673" i="2"/>
  <c r="T673" i="2"/>
  <c r="R673" i="2"/>
  <c r="P673" i="2"/>
  <c r="BI669" i="2"/>
  <c r="BH669" i="2"/>
  <c r="BG669" i="2"/>
  <c r="BF669" i="2"/>
  <c r="T669" i="2"/>
  <c r="R669" i="2"/>
  <c r="P669" i="2"/>
  <c r="BI663" i="2"/>
  <c r="BH663" i="2"/>
  <c r="BG663" i="2"/>
  <c r="BF663" i="2"/>
  <c r="T663" i="2"/>
  <c r="R663" i="2"/>
  <c r="P663" i="2"/>
  <c r="BI660" i="2"/>
  <c r="BH660" i="2"/>
  <c r="BG660" i="2"/>
  <c r="BF660" i="2"/>
  <c r="T660" i="2"/>
  <c r="R660" i="2"/>
  <c r="P660" i="2"/>
  <c r="BI653" i="2"/>
  <c r="BH653" i="2"/>
  <c r="BG653" i="2"/>
  <c r="BF653" i="2"/>
  <c r="T653" i="2"/>
  <c r="R653" i="2"/>
  <c r="P653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T642" i="2"/>
  <c r="R643" i="2"/>
  <c r="R642" i="2"/>
  <c r="P643" i="2"/>
  <c r="P642" i="2"/>
  <c r="BI639" i="2"/>
  <c r="BH639" i="2"/>
  <c r="BG639" i="2"/>
  <c r="BF639" i="2"/>
  <c r="T639" i="2"/>
  <c r="R639" i="2"/>
  <c r="P639" i="2"/>
  <c r="BI636" i="2"/>
  <c r="BH636" i="2"/>
  <c r="BG636" i="2"/>
  <c r="BF636" i="2"/>
  <c r="T636" i="2"/>
  <c r="R636" i="2"/>
  <c r="P636" i="2"/>
  <c r="BI631" i="2"/>
  <c r="BH631" i="2"/>
  <c r="BG631" i="2"/>
  <c r="BF631" i="2"/>
  <c r="T631" i="2"/>
  <c r="R631" i="2"/>
  <c r="P631" i="2"/>
  <c r="BI628" i="2"/>
  <c r="BH628" i="2"/>
  <c r="BG628" i="2"/>
  <c r="BF628" i="2"/>
  <c r="T628" i="2"/>
  <c r="R628" i="2"/>
  <c r="P628" i="2"/>
  <c r="BI621" i="2"/>
  <c r="BH621" i="2"/>
  <c r="BG621" i="2"/>
  <c r="BF621" i="2"/>
  <c r="T621" i="2"/>
  <c r="R621" i="2"/>
  <c r="P621" i="2"/>
  <c r="BI612" i="2"/>
  <c r="BH612" i="2"/>
  <c r="BG612" i="2"/>
  <c r="BF612" i="2"/>
  <c r="T612" i="2"/>
  <c r="R612" i="2"/>
  <c r="P612" i="2"/>
  <c r="BI606" i="2"/>
  <c r="BH606" i="2"/>
  <c r="BG606" i="2"/>
  <c r="BF606" i="2"/>
  <c r="T606" i="2"/>
  <c r="R606" i="2"/>
  <c r="P606" i="2"/>
  <c r="BI600" i="2"/>
  <c r="BH600" i="2"/>
  <c r="BG600" i="2"/>
  <c r="BF600" i="2"/>
  <c r="T600" i="2"/>
  <c r="R600" i="2"/>
  <c r="P600" i="2"/>
  <c r="BI597" i="2"/>
  <c r="BH597" i="2"/>
  <c r="BG597" i="2"/>
  <c r="BF597" i="2"/>
  <c r="T597" i="2"/>
  <c r="R597" i="2"/>
  <c r="P597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6" i="2"/>
  <c r="BH586" i="2"/>
  <c r="BG586" i="2"/>
  <c r="BF586" i="2"/>
  <c r="T586" i="2"/>
  <c r="R586" i="2"/>
  <c r="P586" i="2"/>
  <c r="BI584" i="2"/>
  <c r="BH584" i="2"/>
  <c r="BG584" i="2"/>
  <c r="BF584" i="2"/>
  <c r="T584" i="2"/>
  <c r="R584" i="2"/>
  <c r="P584" i="2"/>
  <c r="BI578" i="2"/>
  <c r="BH578" i="2"/>
  <c r="BG578" i="2"/>
  <c r="BF578" i="2"/>
  <c r="T578" i="2"/>
  <c r="R578" i="2"/>
  <c r="P578" i="2"/>
  <c r="BI577" i="2"/>
  <c r="BH577" i="2"/>
  <c r="BG577" i="2"/>
  <c r="BF577" i="2"/>
  <c r="T577" i="2"/>
  <c r="R577" i="2"/>
  <c r="P577" i="2"/>
  <c r="BI574" i="2"/>
  <c r="BH574" i="2"/>
  <c r="BG574" i="2"/>
  <c r="BF574" i="2"/>
  <c r="T574" i="2"/>
  <c r="R574" i="2"/>
  <c r="P574" i="2"/>
  <c r="BI568" i="2"/>
  <c r="BH568" i="2"/>
  <c r="BG568" i="2"/>
  <c r="BF568" i="2"/>
  <c r="T568" i="2"/>
  <c r="R568" i="2"/>
  <c r="P568" i="2"/>
  <c r="BI566" i="2"/>
  <c r="BH566" i="2"/>
  <c r="BG566" i="2"/>
  <c r="BF566" i="2"/>
  <c r="T566" i="2"/>
  <c r="R566" i="2"/>
  <c r="P566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1" i="2"/>
  <c r="BH551" i="2"/>
  <c r="BG551" i="2"/>
  <c r="BF551" i="2"/>
  <c r="T551" i="2"/>
  <c r="R551" i="2"/>
  <c r="P551" i="2"/>
  <c r="BI547" i="2"/>
  <c r="BH547" i="2"/>
  <c r="BG547" i="2"/>
  <c r="BF547" i="2"/>
  <c r="T547" i="2"/>
  <c r="R547" i="2"/>
  <c r="P547" i="2"/>
  <c r="BI546" i="2"/>
  <c r="BH546" i="2"/>
  <c r="BG546" i="2"/>
  <c r="BF546" i="2"/>
  <c r="T546" i="2"/>
  <c r="R546" i="2"/>
  <c r="P546" i="2"/>
  <c r="BI542" i="2"/>
  <c r="BH542" i="2"/>
  <c r="BG542" i="2"/>
  <c r="BF542" i="2"/>
  <c r="T542" i="2"/>
  <c r="R542" i="2"/>
  <c r="P542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1" i="2"/>
  <c r="BH531" i="2"/>
  <c r="BG531" i="2"/>
  <c r="BF531" i="2"/>
  <c r="T531" i="2"/>
  <c r="R531" i="2"/>
  <c r="P531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8" i="2"/>
  <c r="BH518" i="2"/>
  <c r="BG518" i="2"/>
  <c r="BF518" i="2"/>
  <c r="T518" i="2"/>
  <c r="R518" i="2"/>
  <c r="P518" i="2"/>
  <c r="BI508" i="2"/>
  <c r="BH508" i="2"/>
  <c r="BG508" i="2"/>
  <c r="BF508" i="2"/>
  <c r="T508" i="2"/>
  <c r="R508" i="2"/>
  <c r="P508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76" i="2"/>
  <c r="BH476" i="2"/>
  <c r="BG476" i="2"/>
  <c r="BF476" i="2"/>
  <c r="T476" i="2"/>
  <c r="R476" i="2"/>
  <c r="P476" i="2"/>
  <c r="BI466" i="2"/>
  <c r="BH466" i="2"/>
  <c r="BG466" i="2"/>
  <c r="BF466" i="2"/>
  <c r="T466" i="2"/>
  <c r="R466" i="2"/>
  <c r="P466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18" i="2"/>
  <c r="BH418" i="2"/>
  <c r="BG418" i="2"/>
  <c r="BF418" i="2"/>
  <c r="T418" i="2"/>
  <c r="R418" i="2"/>
  <c r="P418" i="2"/>
  <c r="BI412" i="2"/>
  <c r="BH412" i="2"/>
  <c r="BG412" i="2"/>
  <c r="BF412" i="2"/>
  <c r="T412" i="2"/>
  <c r="R412" i="2"/>
  <c r="P412" i="2"/>
  <c r="BI400" i="2"/>
  <c r="BH400" i="2"/>
  <c r="BG400" i="2"/>
  <c r="BF400" i="2"/>
  <c r="T400" i="2"/>
  <c r="R400" i="2"/>
  <c r="P400" i="2"/>
  <c r="BI393" i="2"/>
  <c r="BH393" i="2"/>
  <c r="BG393" i="2"/>
  <c r="BF393" i="2"/>
  <c r="T393" i="2"/>
  <c r="R393" i="2"/>
  <c r="P393" i="2"/>
  <c r="BI386" i="2"/>
  <c r="BH386" i="2"/>
  <c r="BG386" i="2"/>
  <c r="BF386" i="2"/>
  <c r="T386" i="2"/>
  <c r="R386" i="2"/>
  <c r="P386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45" i="2"/>
  <c r="BH345" i="2"/>
  <c r="BG345" i="2"/>
  <c r="BF345" i="2"/>
  <c r="T345" i="2"/>
  <c r="R345" i="2"/>
  <c r="P34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1" i="2"/>
  <c r="BH311" i="2"/>
  <c r="BG311" i="2"/>
  <c r="BF311" i="2"/>
  <c r="T311" i="2"/>
  <c r="R311" i="2"/>
  <c r="P311" i="2"/>
  <c r="BI303" i="2"/>
  <c r="BH303" i="2"/>
  <c r="BG303" i="2"/>
  <c r="BF303" i="2"/>
  <c r="T303" i="2"/>
  <c r="R303" i="2"/>
  <c r="P303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56" i="2"/>
  <c r="BH256" i="2"/>
  <c r="BG256" i="2"/>
  <c r="BF256" i="2"/>
  <c r="T256" i="2"/>
  <c r="R256" i="2"/>
  <c r="P256" i="2"/>
  <c r="BI249" i="2"/>
  <c r="BH249" i="2"/>
  <c r="BG249" i="2"/>
  <c r="BF249" i="2"/>
  <c r="T249" i="2"/>
  <c r="R249" i="2"/>
  <c r="P249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J148" i="2"/>
  <c r="J147" i="2"/>
  <c r="F147" i="2"/>
  <c r="F145" i="2"/>
  <c r="E143" i="2"/>
  <c r="J92" i="2"/>
  <c r="J91" i="2"/>
  <c r="F91" i="2"/>
  <c r="F89" i="2"/>
  <c r="E87" i="2"/>
  <c r="J18" i="2"/>
  <c r="E18" i="2"/>
  <c r="F148" i="2"/>
  <c r="J17" i="2"/>
  <c r="J12" i="2"/>
  <c r="J89" i="2" s="1"/>
  <c r="E7" i="2"/>
  <c r="E141" i="2"/>
  <c r="L90" i="1"/>
  <c r="AM90" i="1"/>
  <c r="AM89" i="1"/>
  <c r="L89" i="1"/>
  <c r="AM87" i="1"/>
  <c r="L87" i="1"/>
  <c r="L85" i="1"/>
  <c r="L84" i="1"/>
  <c r="J1285" i="2"/>
  <c r="BK1273" i="2"/>
  <c r="BK1259" i="2"/>
  <c r="BK1251" i="2"/>
  <c r="BK1200" i="2"/>
  <c r="BK1180" i="2"/>
  <c r="J1129" i="2"/>
  <c r="J1114" i="2"/>
  <c r="J1095" i="2"/>
  <c r="BK1089" i="2"/>
  <c r="BK1072" i="2"/>
  <c r="J1058" i="2"/>
  <c r="BK1012" i="2"/>
  <c r="J983" i="2"/>
  <c r="BK948" i="2"/>
  <c r="BK909" i="2"/>
  <c r="BK865" i="2"/>
  <c r="BK835" i="2"/>
  <c r="J820" i="2"/>
  <c r="BK780" i="2"/>
  <c r="BK730" i="2"/>
  <c r="BK709" i="2"/>
  <c r="J663" i="2"/>
  <c r="J636" i="2"/>
  <c r="J591" i="2"/>
  <c r="J574" i="2"/>
  <c r="BK558" i="2"/>
  <c r="BK496" i="2"/>
  <c r="BK492" i="2"/>
  <c r="J432" i="2"/>
  <c r="BK400" i="2"/>
  <c r="BK371" i="2"/>
  <c r="BK329" i="2"/>
  <c r="BK280" i="2"/>
  <c r="BK266" i="2"/>
  <c r="J234" i="2"/>
  <c r="J215" i="2"/>
  <c r="BK187" i="2"/>
  <c r="J162" i="2"/>
  <c r="BK1285" i="2"/>
  <c r="BK1275" i="2"/>
  <c r="BK1265" i="2"/>
  <c r="BK1257" i="2"/>
  <c r="BK1185" i="2"/>
  <c r="BK1133" i="2"/>
  <c r="BK1127" i="2"/>
  <c r="J1094" i="2"/>
  <c r="J1083" i="2"/>
  <c r="BK1053" i="2"/>
  <c r="J1021" i="2"/>
  <c r="BK963" i="2"/>
  <c r="BK941" i="2"/>
  <c r="J883" i="2"/>
  <c r="BK848" i="2"/>
  <c r="BK770" i="2"/>
  <c r="J750" i="2"/>
  <c r="J730" i="2"/>
  <c r="BK694" i="2"/>
  <c r="J669" i="2"/>
  <c r="J612" i="2"/>
  <c r="BK584" i="2"/>
  <c r="J551" i="2"/>
  <c r="J523" i="2"/>
  <c r="BK502" i="2"/>
  <c r="J466" i="2"/>
  <c r="J425" i="2"/>
  <c r="J374" i="2"/>
  <c r="J291" i="2"/>
  <c r="BK269" i="2"/>
  <c r="J226" i="2"/>
  <c r="J181" i="2"/>
  <c r="J164" i="2"/>
  <c r="AS98" i="1"/>
  <c r="J1224" i="2"/>
  <c r="J1185" i="2"/>
  <c r="BK1163" i="2"/>
  <c r="J1133" i="2"/>
  <c r="J1099" i="2"/>
  <c r="J1072" i="2"/>
  <c r="J1050" i="2"/>
  <c r="J1034" i="2"/>
  <c r="BK1022" i="2"/>
  <c r="BK1006" i="2"/>
  <c r="J987" i="2"/>
  <c r="J966" i="2"/>
  <c r="J921" i="2"/>
  <c r="J915" i="2"/>
  <c r="BK899" i="2"/>
  <c r="J880" i="2"/>
  <c r="BK868" i="2"/>
  <c r="BK842" i="2"/>
  <c r="J817" i="2"/>
  <c r="J790" i="2"/>
  <c r="J768" i="2"/>
  <c r="J735" i="2"/>
  <c r="BK706" i="2"/>
  <c r="J684" i="2"/>
  <c r="J660" i="2"/>
  <c r="J628" i="2"/>
  <c r="BK596" i="2"/>
  <c r="BK591" i="2"/>
  <c r="BK574" i="2"/>
  <c r="J558" i="2"/>
  <c r="J535" i="2"/>
  <c r="BK500" i="2"/>
  <c r="BK454" i="2"/>
  <c r="BK438" i="2"/>
  <c r="BK377" i="2"/>
  <c r="J356" i="2"/>
  <c r="J323" i="2"/>
  <c r="J284" i="2"/>
  <c r="J263" i="2"/>
  <c r="J222" i="2"/>
  <c r="J211" i="2"/>
  <c r="J192" i="2"/>
  <c r="J1251" i="2"/>
  <c r="BK1207" i="2"/>
  <c r="J1182" i="2"/>
  <c r="J1149" i="2"/>
  <c r="J1138" i="2"/>
  <c r="BK1097" i="2"/>
  <c r="BK1079" i="2"/>
  <c r="J1053" i="2"/>
  <c r="BK1040" i="2"/>
  <c r="J1022" i="2"/>
  <c r="J997" i="2"/>
  <c r="J981" i="2"/>
  <c r="J963" i="2"/>
  <c r="J948" i="2"/>
  <c r="BK917" i="2"/>
  <c r="J899" i="2"/>
  <c r="J865" i="2"/>
  <c r="BK822" i="2"/>
  <c r="BK817" i="2"/>
  <c r="BK803" i="2"/>
  <c r="BK750" i="2"/>
  <c r="BK720" i="2"/>
  <c r="J706" i="2"/>
  <c r="J696" i="2"/>
  <c r="BK678" i="2"/>
  <c r="BK628" i="2"/>
  <c r="BK612" i="2"/>
  <c r="J596" i="2"/>
  <c r="J561" i="2"/>
  <c r="BK542" i="2"/>
  <c r="BK476" i="2"/>
  <c r="J418" i="2"/>
  <c r="J386" i="2"/>
  <c r="BK323" i="2"/>
  <c r="J285" i="2"/>
  <c r="J240" i="2"/>
  <c r="BK215" i="2"/>
  <c r="BK193" i="2"/>
  <c r="J158" i="2"/>
  <c r="BK121" i="3"/>
  <c r="BK404" i="4"/>
  <c r="J380" i="4"/>
  <c r="J277" i="4"/>
  <c r="BK267" i="4"/>
  <c r="BK253" i="4"/>
  <c r="BK242" i="4"/>
  <c r="BK199" i="4"/>
  <c r="J188" i="4"/>
  <c r="BK178" i="4"/>
  <c r="BK154" i="4"/>
  <c r="J408" i="4"/>
  <c r="BK380" i="4"/>
  <c r="BK298" i="4"/>
  <c r="J267" i="4"/>
  <c r="J246" i="4"/>
  <c r="J224" i="4"/>
  <c r="BK186" i="4"/>
  <c r="J172" i="4"/>
  <c r="BK162" i="4"/>
  <c r="BK142" i="4"/>
  <c r="J130" i="4"/>
  <c r="J317" i="4"/>
  <c r="J274" i="4"/>
  <c r="BK252" i="4"/>
  <c r="BK234" i="4"/>
  <c r="J199" i="4"/>
  <c r="BK148" i="4"/>
  <c r="J339" i="4"/>
  <c r="BK264" i="4"/>
  <c r="J254" i="4"/>
  <c r="BK243" i="4"/>
  <c r="J228" i="4"/>
  <c r="BK191" i="4"/>
  <c r="BK172" i="4"/>
  <c r="BK151" i="4"/>
  <c r="BK137" i="4"/>
  <c r="J208" i="5"/>
  <c r="BK198" i="5"/>
  <c r="J178" i="5"/>
  <c r="BK167" i="5"/>
  <c r="BK162" i="5"/>
  <c r="J157" i="5"/>
  <c r="BK150" i="5"/>
  <c r="BK136" i="5"/>
  <c r="BK207" i="5"/>
  <c r="J199" i="5"/>
  <c r="BK186" i="5"/>
  <c r="BK173" i="5"/>
  <c r="BK163" i="5"/>
  <c r="BK156" i="5"/>
  <c r="BK149" i="5"/>
  <c r="BK140" i="5"/>
  <c r="J136" i="5"/>
  <c r="BK208" i="5"/>
  <c r="J191" i="5"/>
  <c r="BK180" i="5"/>
  <c r="J174" i="5"/>
  <c r="J149" i="5"/>
  <c r="BK143" i="5"/>
  <c r="J137" i="5"/>
  <c r="J209" i="5"/>
  <c r="BK203" i="5"/>
  <c r="J194" i="5"/>
  <c r="J180" i="5"/>
  <c r="BK171" i="5"/>
  <c r="BK164" i="5"/>
  <c r="BK153" i="5"/>
  <c r="BK145" i="5"/>
  <c r="BK139" i="5"/>
  <c r="BK266" i="6"/>
  <c r="J260" i="6"/>
  <c r="J252" i="6"/>
  <c r="J243" i="6"/>
  <c r="J233" i="6"/>
  <c r="J218" i="6"/>
  <c r="J203" i="6"/>
  <c r="J195" i="6"/>
  <c r="BK178" i="6"/>
  <c r="J169" i="6"/>
  <c r="J159" i="6"/>
  <c r="J153" i="6"/>
  <c r="BK146" i="6"/>
  <c r="J139" i="6"/>
  <c r="J126" i="6"/>
  <c r="J241" i="6"/>
  <c r="BK236" i="6"/>
  <c r="BK232" i="6"/>
  <c r="J220" i="6"/>
  <c r="J212" i="6"/>
  <c r="J206" i="6"/>
  <c r="BK201" i="6"/>
  <c r="J190" i="6"/>
  <c r="BK186" i="6"/>
  <c r="J181" i="6"/>
  <c r="J175" i="6"/>
  <c r="BK169" i="6"/>
  <c r="BK167" i="6"/>
  <c r="BK158" i="6"/>
  <c r="BK149" i="6"/>
  <c r="J137" i="6"/>
  <c r="J128" i="6"/>
  <c r="BK265" i="6"/>
  <c r="J253" i="6"/>
  <c r="J244" i="6"/>
  <c r="J235" i="6"/>
  <c r="BK226" i="6"/>
  <c r="J216" i="6"/>
  <c r="J209" i="6"/>
  <c r="J201" i="6"/>
  <c r="J194" i="6"/>
  <c r="J183" i="6"/>
  <c r="J174" i="6"/>
  <c r="J164" i="6"/>
  <c r="J161" i="6"/>
  <c r="J157" i="6"/>
  <c r="BK140" i="6"/>
  <c r="J265" i="6"/>
  <c r="BK249" i="6"/>
  <c r="J242" i="6"/>
  <c r="J231" i="6"/>
  <c r="J226" i="6"/>
  <c r="BK215" i="6"/>
  <c r="J210" i="6"/>
  <c r="BK200" i="6"/>
  <c r="J196" i="6"/>
  <c r="BK191" i="6"/>
  <c r="J186" i="6"/>
  <c r="BK183" i="6"/>
  <c r="BK174" i="6"/>
  <c r="BK166" i="6"/>
  <c r="BK157" i="6"/>
  <c r="J144" i="6"/>
  <c r="BK137" i="6"/>
  <c r="J130" i="6"/>
  <c r="BK124" i="6"/>
  <c r="J165" i="7"/>
  <c r="BK152" i="7"/>
  <c r="J145" i="7"/>
  <c r="BK138" i="7"/>
  <c r="J132" i="7"/>
  <c r="BK171" i="7"/>
  <c r="BK165" i="7"/>
  <c r="BK162" i="7"/>
  <c r="J154" i="7"/>
  <c r="BK145" i="7"/>
  <c r="J140" i="7"/>
  <c r="BK136" i="7"/>
  <c r="BK127" i="7"/>
  <c r="BK161" i="7"/>
  <c r="BK149" i="7"/>
  <c r="J129" i="7"/>
  <c r="J173" i="7"/>
  <c r="J161" i="7"/>
  <c r="J156" i="7"/>
  <c r="J147" i="7"/>
  <c r="J130" i="7"/>
  <c r="J152" i="8"/>
  <c r="BK145" i="8"/>
  <c r="J134" i="8"/>
  <c r="BK129" i="8"/>
  <c r="BK151" i="8"/>
  <c r="J145" i="8"/>
  <c r="J140" i="8"/>
  <c r="J133" i="8"/>
  <c r="BK124" i="8"/>
  <c r="BK150" i="8"/>
  <c r="BK147" i="8"/>
  <c r="BK126" i="9"/>
  <c r="BK160" i="9"/>
  <c r="J133" i="9"/>
  <c r="J160" i="9"/>
  <c r="BK155" i="9"/>
  <c r="J142" i="9"/>
  <c r="J125" i="9"/>
  <c r="J1279" i="2"/>
  <c r="BK1269" i="2"/>
  <c r="J1263" i="2"/>
  <c r="J1252" i="2"/>
  <c r="BK1205" i="2"/>
  <c r="J1188" i="2"/>
  <c r="BK1141" i="2"/>
  <c r="J1118" i="2"/>
  <c r="J1097" i="2"/>
  <c r="J1087" i="2"/>
  <c r="BK1064" i="2"/>
  <c r="BK1046" i="2"/>
  <c r="BK1015" i="2"/>
  <c r="BK981" i="2"/>
  <c r="BK921" i="2"/>
  <c r="BK894" i="2"/>
  <c r="BK838" i="2"/>
  <c r="BK826" i="2"/>
  <c r="J785" i="2"/>
  <c r="BK733" i="2"/>
  <c r="J714" i="2"/>
  <c r="BK687" i="2"/>
  <c r="BK643" i="2"/>
  <c r="BK594" i="2"/>
  <c r="J586" i="2"/>
  <c r="J563" i="2"/>
  <c r="J502" i="2"/>
  <c r="BK456" i="2"/>
  <c r="J423" i="2"/>
  <c r="BK386" i="2"/>
  <c r="BK357" i="2"/>
  <c r="BK291" i="2"/>
  <c r="J277" i="2"/>
  <c r="BK240" i="2"/>
  <c r="BK223" i="2"/>
  <c r="J193" i="2"/>
  <c r="BK172" i="2"/>
  <c r="J161" i="2"/>
  <c r="BK1279" i="2"/>
  <c r="BK1271" i="2"/>
  <c r="J1259" i="2"/>
  <c r="BK1210" i="2"/>
  <c r="BK1138" i="2"/>
  <c r="J1122" i="2"/>
  <c r="BK1084" i="2"/>
  <c r="BK1034" i="2"/>
  <c r="BK1003" i="2"/>
  <c r="BK969" i="2"/>
  <c r="BK890" i="2"/>
  <c r="J877" i="2"/>
  <c r="BK856" i="2"/>
  <c r="J799" i="2"/>
  <c r="BK775" i="2"/>
  <c r="J763" i="2"/>
  <c r="BK755" i="2"/>
  <c r="BK748" i="2"/>
  <c r="J725" i="2"/>
  <c r="J678" i="2"/>
  <c r="J643" i="2"/>
  <c r="BK566" i="2"/>
  <c r="BK547" i="2"/>
  <c r="BK518" i="2"/>
  <c r="BK498" i="2"/>
  <c r="BK441" i="2"/>
  <c r="BK412" i="2"/>
  <c r="BK345" i="2"/>
  <c r="J288" i="2"/>
  <c r="J266" i="2"/>
  <c r="J205" i="2"/>
  <c r="J178" i="2"/>
  <c r="BK162" i="2"/>
  <c r="BK1252" i="2"/>
  <c r="J1200" i="2"/>
  <c r="BK1172" i="2"/>
  <c r="BK1149" i="2"/>
  <c r="BK1122" i="2"/>
  <c r="BK1098" i="2"/>
  <c r="J1064" i="2"/>
  <c r="J1040" i="2"/>
  <c r="BK1027" i="2"/>
  <c r="J1015" i="2"/>
  <c r="J1003" i="2"/>
  <c r="BK983" i="2"/>
  <c r="J941" i="2"/>
  <c r="J918" i="2"/>
  <c r="J905" i="2"/>
  <c r="J894" i="2"/>
  <c r="BK877" i="2"/>
  <c r="J848" i="2"/>
  <c r="BK818" i="2"/>
  <c r="BK794" i="2"/>
  <c r="J775" i="2"/>
  <c r="BK743" i="2"/>
  <c r="J709" i="2"/>
  <c r="J687" i="2"/>
  <c r="BK663" i="2"/>
  <c r="J631" i="2"/>
  <c r="BK600" i="2"/>
  <c r="BK578" i="2"/>
  <c r="J566" i="2"/>
  <c r="J542" i="2"/>
  <c r="J531" i="2"/>
  <c r="BK494" i="2"/>
  <c r="BK446" i="2"/>
  <c r="BK430" i="2"/>
  <c r="J357" i="2"/>
  <c r="J329" i="2"/>
  <c r="J303" i="2"/>
  <c r="J256" i="2"/>
  <c r="J223" i="2"/>
  <c r="J212" i="2"/>
  <c r="J177" i="2"/>
  <c r="BK1224" i="2"/>
  <c r="J1205" i="2"/>
  <c r="BK1186" i="2"/>
  <c r="J1165" i="2"/>
  <c r="BK1143" i="2"/>
  <c r="J1110" i="2"/>
  <c r="BK1083" i="2"/>
  <c r="BK1058" i="2"/>
  <c r="J1046" i="2"/>
  <c r="J1027" i="2"/>
  <c r="J1004" i="2"/>
  <c r="BK987" i="2"/>
  <c r="BK966" i="2"/>
  <c r="BK932" i="2"/>
  <c r="BK915" i="2"/>
  <c r="J900" i="2"/>
  <c r="J872" i="2"/>
  <c r="J826" i="2"/>
  <c r="BK813" i="2"/>
  <c r="BK753" i="2"/>
  <c r="J723" i="2"/>
  <c r="J711" i="2"/>
  <c r="J699" i="2"/>
  <c r="BK681" i="2"/>
  <c r="BK636" i="2"/>
  <c r="J600" i="2"/>
  <c r="BK568" i="2"/>
  <c r="J555" i="2"/>
  <c r="BK523" i="2"/>
  <c r="J438" i="2"/>
  <c r="BK393" i="2"/>
  <c r="BK303" i="2"/>
  <c r="BK277" i="2"/>
  <c r="BK234" i="2"/>
  <c r="BK195" i="2"/>
  <c r="BK164" i="2"/>
  <c r="J122" i="3"/>
  <c r="BK391" i="4"/>
  <c r="J293" i="4"/>
  <c r="J270" i="4"/>
  <c r="BK254" i="4"/>
  <c r="J243" i="4"/>
  <c r="J208" i="4"/>
  <c r="J187" i="4"/>
  <c r="J175" i="4"/>
  <c r="J157" i="4"/>
  <c r="BK130" i="4"/>
  <c r="BK402" i="4"/>
  <c r="BK328" i="4"/>
  <c r="J291" i="4"/>
  <c r="J249" i="4"/>
  <c r="J231" i="4"/>
  <c r="BK208" i="4"/>
  <c r="BK183" i="4"/>
  <c r="BK169" i="4"/>
  <c r="J151" i="4"/>
  <c r="J134" i="4"/>
  <c r="BK339" i="4"/>
  <c r="J288" i="4"/>
  <c r="J271" i="4"/>
  <c r="J250" i="4"/>
  <c r="BK205" i="4"/>
  <c r="J183" i="4"/>
  <c r="J328" i="4"/>
  <c r="BK274" i="4"/>
  <c r="J253" i="4"/>
  <c r="J240" i="4"/>
  <c r="BK220" i="4"/>
  <c r="BK188" i="4"/>
  <c r="J162" i="4"/>
  <c r="J145" i="4"/>
  <c r="J131" i="4"/>
  <c r="J203" i="5"/>
  <c r="BK179" i="5"/>
  <c r="J169" i="5"/>
  <c r="J161" i="5"/>
  <c r="BK154" i="5"/>
  <c r="J142" i="5"/>
  <c r="J138" i="5"/>
  <c r="BK210" i="5"/>
  <c r="J205" i="5"/>
  <c r="BK194" i="5"/>
  <c r="BK183" i="5"/>
  <c r="J171" i="5"/>
  <c r="BK161" i="5"/>
  <c r="J155" i="5"/>
  <c r="J145" i="5"/>
  <c r="J210" i="5"/>
  <c r="J202" i="5"/>
  <c r="BK187" i="5"/>
  <c r="BK176" i="5"/>
  <c r="J156" i="5"/>
  <c r="BK151" i="5"/>
  <c r="J141" i="5"/>
  <c r="J207" i="5"/>
  <c r="BK199" i="5"/>
  <c r="J183" i="5"/>
  <c r="J176" i="5"/>
  <c r="BK169" i="5"/>
  <c r="J162" i="5"/>
  <c r="J151" i="5"/>
  <c r="BK141" i="5"/>
  <c r="BK133" i="5"/>
  <c r="BK261" i="6"/>
  <c r="BK253" i="6"/>
  <c r="BK244" i="6"/>
  <c r="BK239" i="6"/>
  <c r="J217" i="6"/>
  <c r="J204" i="6"/>
  <c r="J198" i="6"/>
  <c r="BK179" i="6"/>
  <c r="BK175" i="6"/>
  <c r="BK164" i="6"/>
  <c r="BK155" i="6"/>
  <c r="BK144" i="6"/>
  <c r="BK134" i="6"/>
  <c r="BK128" i="6"/>
  <c r="BK255" i="6"/>
  <c r="J240" i="6"/>
  <c r="BK233" i="6"/>
  <c r="J225" i="6"/>
  <c r="BK216" i="6"/>
  <c r="J207" i="6"/>
  <c r="BK204" i="6"/>
  <c r="J193" i="6"/>
  <c r="J187" i="6"/>
  <c r="BK182" i="6"/>
  <c r="J176" i="6"/>
  <c r="BK171" i="6"/>
  <c r="BK165" i="6"/>
  <c r="J154" i="6"/>
  <c r="J146" i="6"/>
  <c r="J136" i="6"/>
  <c r="BK126" i="6"/>
  <c r="J261" i="6"/>
  <c r="BK252" i="6"/>
  <c r="J236" i="6"/>
  <c r="BK230" i="6"/>
  <c r="J215" i="6"/>
  <c r="BK208" i="6"/>
  <c r="BK197" i="6"/>
  <c r="BK192" i="6"/>
  <c r="BK172" i="6"/>
  <c r="BK162" i="6"/>
  <c r="J158" i="6"/>
  <c r="BK153" i="6"/>
  <c r="J124" i="6"/>
  <c r="BK260" i="6"/>
  <c r="BK245" i="6"/>
  <c r="J237" i="6"/>
  <c r="J228" i="6"/>
  <c r="J221" i="6"/>
  <c r="J213" i="6"/>
  <c r="J208" i="6"/>
  <c r="BK199" i="6"/>
  <c r="BK190" i="6"/>
  <c r="J185" i="6"/>
  <c r="J173" i="6"/>
  <c r="J165" i="6"/>
  <c r="J149" i="6"/>
  <c r="BK133" i="6"/>
  <c r="BK129" i="6"/>
  <c r="BK173" i="7"/>
  <c r="BK169" i="7"/>
  <c r="BK156" i="7"/>
  <c r="J146" i="7"/>
  <c r="J136" i="7"/>
  <c r="BK131" i="7"/>
  <c r="BK170" i="7"/>
  <c r="J166" i="7"/>
  <c r="BK159" i="7"/>
  <c r="J151" i="7"/>
  <c r="J143" i="7"/>
  <c r="BK139" i="7"/>
  <c r="J133" i="7"/>
  <c r="BK172" i="7"/>
  <c r="J155" i="7"/>
  <c r="BK140" i="7"/>
  <c r="J127" i="7"/>
  <c r="J162" i="7"/>
  <c r="BK154" i="7"/>
  <c r="J149" i="7"/>
  <c r="J139" i="7"/>
  <c r="J128" i="7"/>
  <c r="J150" i="8"/>
  <c r="J135" i="8"/>
  <c r="J130" i="8"/>
  <c r="BK153" i="8"/>
  <c r="BK146" i="8"/>
  <c r="J142" i="8"/>
  <c r="BK128" i="8"/>
  <c r="BK152" i="8"/>
  <c r="BK142" i="8"/>
  <c r="BK133" i="9"/>
  <c r="BK158" i="9"/>
  <c r="BK148" i="9"/>
  <c r="BK129" i="9"/>
  <c r="BK157" i="9"/>
  <c r="J130" i="9"/>
  <c r="BK152" i="9"/>
  <c r="BK130" i="9"/>
  <c r="J1277" i="2"/>
  <c r="J1271" i="2"/>
  <c r="J1265" i="2"/>
  <c r="J1257" i="2"/>
  <c r="J1207" i="2"/>
  <c r="J1196" i="2"/>
  <c r="BK1165" i="2"/>
  <c r="J1127" i="2"/>
  <c r="BK1099" i="2"/>
  <c r="BK1094" i="2"/>
  <c r="J1084" i="2"/>
  <c r="BK1061" i="2"/>
  <c r="J1025" i="2"/>
  <c r="BK1000" i="2"/>
  <c r="BK954" i="2"/>
  <c r="J945" i="2"/>
  <c r="J897" i="2"/>
  <c r="J861" i="2"/>
  <c r="J831" i="2"/>
  <c r="BK799" i="2"/>
  <c r="BK735" i="2"/>
  <c r="BK723" i="2"/>
  <c r="BK699" i="2"/>
  <c r="J653" i="2"/>
  <c r="J595" i="2"/>
  <c r="J577" i="2"/>
  <c r="J538" i="2"/>
  <c r="J519" i="2"/>
  <c r="J454" i="2"/>
  <c r="BK418" i="2"/>
  <c r="J393" i="2"/>
  <c r="BK368" i="2"/>
  <c r="J281" i="2"/>
  <c r="J274" i="2"/>
  <c r="BK263" i="2"/>
  <c r="J231" i="2"/>
  <c r="J219" i="2"/>
  <c r="BK177" i="2"/>
  <c r="BK154" i="2"/>
  <c r="BK1277" i="2"/>
  <c r="J1269" i="2"/>
  <c r="BK1263" i="2"/>
  <c r="BK1254" i="2"/>
  <c r="J1172" i="2"/>
  <c r="J1131" i="2"/>
  <c r="J1125" i="2"/>
  <c r="BK1087" i="2"/>
  <c r="J1079" i="2"/>
  <c r="BK1032" i="2"/>
  <c r="BK997" i="2"/>
  <c r="J960" i="2"/>
  <c r="J887" i="2"/>
  <c r="BK861" i="2"/>
  <c r="J835" i="2"/>
  <c r="BK790" i="2"/>
  <c r="BK768" i="2"/>
  <c r="J753" i="2"/>
  <c r="J743" i="2"/>
  <c r="J728" i="2"/>
  <c r="BK696" i="2"/>
  <c r="BK673" i="2"/>
  <c r="BK631" i="2"/>
  <c r="BK586" i="2"/>
  <c r="BK546" i="2"/>
  <c r="BK521" i="2"/>
  <c r="BK508" i="2"/>
  <c r="J492" i="2"/>
  <c r="J444" i="2"/>
  <c r="BK423" i="2"/>
  <c r="BK319" i="2"/>
  <c r="BK285" i="2"/>
  <c r="BK236" i="2"/>
  <c r="BK231" i="2"/>
  <c r="J187" i="2"/>
  <c r="J172" i="2"/>
  <c r="BK158" i="2"/>
  <c r="J1186" i="2"/>
  <c r="J1168" i="2"/>
  <c r="J1142" i="2"/>
  <c r="BK1114" i="2"/>
  <c r="J1073" i="2"/>
  <c r="BK1055" i="2"/>
  <c r="BK1038" i="2"/>
  <c r="BK1016" i="2"/>
  <c r="J1000" i="2"/>
  <c r="BK977" i="2"/>
  <c r="J932" i="2"/>
  <c r="J917" i="2"/>
  <c r="BK900" i="2"/>
  <c r="BK887" i="2"/>
  <c r="J856" i="2"/>
  <c r="J822" i="2"/>
  <c r="BK810" i="2"/>
  <c r="J780" i="2"/>
  <c r="J748" i="2"/>
  <c r="J717" i="2"/>
  <c r="J690" i="2"/>
  <c r="BK669" i="2"/>
  <c r="BK639" i="2"/>
  <c r="BK597" i="2"/>
  <c r="J594" i="2"/>
  <c r="BK577" i="2"/>
  <c r="BK551" i="2"/>
  <c r="J518" i="2"/>
  <c r="J496" i="2"/>
  <c r="J441" i="2"/>
  <c r="J380" i="2"/>
  <c r="BK374" i="2"/>
  <c r="J345" i="2"/>
  <c r="J295" i="2"/>
  <c r="BK274" i="2"/>
  <c r="J236" i="2"/>
  <c r="J200" i="2"/>
  <c r="BK174" i="2"/>
  <c r="J1216" i="2"/>
  <c r="BK1188" i="2"/>
  <c r="BK1168" i="2"/>
  <c r="BK1142" i="2"/>
  <c r="J1098" i="2"/>
  <c r="J1080" i="2"/>
  <c r="J1061" i="2"/>
  <c r="BK1047" i="2"/>
  <c r="J1017" i="2"/>
  <c r="BK994" i="2"/>
  <c r="J980" i="2"/>
  <c r="BK960" i="2"/>
  <c r="J925" i="2"/>
  <c r="J909" i="2"/>
  <c r="BK880" i="2"/>
  <c r="J838" i="2"/>
  <c r="BK820" i="2"/>
  <c r="J810" i="2"/>
  <c r="J755" i="2"/>
  <c r="BK725" i="2"/>
  <c r="BK711" i="2"/>
  <c r="J702" i="2"/>
  <c r="BK684" i="2"/>
  <c r="BK647" i="2"/>
  <c r="BK621" i="2"/>
  <c r="J597" i="2"/>
  <c r="BK563" i="2"/>
  <c r="J546" i="2"/>
  <c r="J498" i="2"/>
  <c r="BK425" i="2"/>
  <c r="J368" i="2"/>
  <c r="J319" i="2"/>
  <c r="J280" i="2"/>
  <c r="BK235" i="2"/>
  <c r="BK211" i="2"/>
  <c r="BK192" i="2"/>
  <c r="BK157" i="2"/>
  <c r="BK122" i="3"/>
  <c r="BK369" i="4"/>
  <c r="BK285" i="4"/>
  <c r="J258" i="4"/>
  <c r="J252" i="4"/>
  <c r="J205" i="4"/>
  <c r="J186" i="4"/>
  <c r="BK159" i="4"/>
  <c r="BK131" i="4"/>
  <c r="J404" i="4"/>
  <c r="J350" i="4"/>
  <c r="BK293" i="4"/>
  <c r="J264" i="4"/>
  <c r="BK240" i="4"/>
  <c r="BK228" i="4"/>
  <c r="BK187" i="4"/>
  <c r="J178" i="4"/>
  <c r="J159" i="4"/>
  <c r="J137" i="4"/>
  <c r="J129" i="4"/>
  <c r="J298" i="4"/>
  <c r="J285" i="4"/>
  <c r="BK258" i="4"/>
  <c r="J242" i="4"/>
  <c r="J202" i="4"/>
  <c r="J181" i="4"/>
  <c r="BK350" i="4"/>
  <c r="BK317" i="4"/>
  <c r="BK255" i="4"/>
  <c r="BK249" i="4"/>
  <c r="BK231" i="4"/>
  <c r="BK202" i="4"/>
  <c r="J169" i="4"/>
  <c r="J158" i="4"/>
  <c r="J142" i="4"/>
  <c r="BK129" i="4"/>
  <c r="BK204" i="5"/>
  <c r="J186" i="5"/>
  <c r="BK165" i="5"/>
  <c r="J159" i="5"/>
  <c r="J153" i="5"/>
  <c r="BK148" i="5"/>
  <c r="J140" i="5"/>
  <c r="BK131" i="5"/>
  <c r="BK201" i="5"/>
  <c r="J190" i="5"/>
  <c r="BK177" i="5"/>
  <c r="BK159" i="5"/>
  <c r="J148" i="5"/>
  <c r="J146" i="5"/>
  <c r="BK137" i="5"/>
  <c r="BK209" i="5"/>
  <c r="J201" i="5"/>
  <c r="BK181" i="5"/>
  <c r="BK175" i="5"/>
  <c r="J154" i="5"/>
  <c r="BK144" i="5"/>
  <c r="BK138" i="5"/>
  <c r="J131" i="5"/>
  <c r="BK202" i="5"/>
  <c r="J187" i="5"/>
  <c r="J175" i="5"/>
  <c r="J167" i="5"/>
  <c r="BK152" i="5"/>
  <c r="BK142" i="5"/>
  <c r="J132" i="5"/>
  <c r="BK257" i="6"/>
  <c r="J245" i="6"/>
  <c r="BK241" i="6"/>
  <c r="J223" i="6"/>
  <c r="J214" i="6"/>
  <c r="J202" i="6"/>
  <c r="J197" i="6"/>
  <c r="BK176" i="6"/>
  <c r="BK161" i="6"/>
  <c r="J156" i="6"/>
  <c r="BK148" i="6"/>
  <c r="J141" i="6"/>
  <c r="J129" i="6"/>
  <c r="J125" i="6"/>
  <c r="BK238" i="6"/>
  <c r="BK234" i="6"/>
  <c r="J229" i="6"/>
  <c r="BK217" i="6"/>
  <c r="BK210" i="6"/>
  <c r="BK202" i="6"/>
  <c r="BK188" i="6"/>
  <c r="BK184" i="6"/>
  <c r="J179" i="6"/>
  <c r="J170" i="6"/>
  <c r="J166" i="6"/>
  <c r="BK156" i="6"/>
  <c r="BK139" i="6"/>
  <c r="BK131" i="6"/>
  <c r="J259" i="6"/>
  <c r="BK251" i="6"/>
  <c r="BK237" i="6"/>
  <c r="BK231" i="6"/>
  <c r="J227" i="6"/>
  <c r="BK213" i="6"/>
  <c r="BK207" i="6"/>
  <c r="J200" i="6"/>
  <c r="BK193" i="6"/>
  <c r="J189" i="6"/>
  <c r="J177" i="6"/>
  <c r="J171" i="6"/>
  <c r="BK160" i="6"/>
  <c r="J155" i="6"/>
  <c r="BK151" i="6"/>
  <c r="J266" i="6"/>
  <c r="BK259" i="6"/>
  <c r="BK243" i="6"/>
  <c r="J234" i="6"/>
  <c r="BK227" i="6"/>
  <c r="BK223" i="6"/>
  <c r="BK214" i="6"/>
  <c r="BK209" i="6"/>
  <c r="BK195" i="6"/>
  <c r="J188" i="6"/>
  <c r="J184" i="6"/>
  <c r="BK181" i="6"/>
  <c r="BK170" i="6"/>
  <c r="J163" i="6"/>
  <c r="J148" i="6"/>
  <c r="BK141" i="6"/>
  <c r="BK130" i="6"/>
  <c r="BK125" i="6"/>
  <c r="J170" i="7"/>
  <c r="J158" i="7"/>
  <c r="BK151" i="7"/>
  <c r="BK144" i="7"/>
  <c r="J135" i="7"/>
  <c r="J126" i="7"/>
  <c r="J169" i="7"/>
  <c r="J164" i="7"/>
  <c r="J150" i="7"/>
  <c r="J142" i="7"/>
  <c r="J138" i="7"/>
  <c r="BK132" i="7"/>
  <c r="BK166" i="7"/>
  <c r="BK153" i="7"/>
  <c r="BK143" i="7"/>
  <c r="BK128" i="7"/>
  <c r="BK164" i="7"/>
  <c r="J157" i="7"/>
  <c r="BK150" i="7"/>
  <c r="BK142" i="7"/>
  <c r="BK129" i="7"/>
  <c r="J151" i="8"/>
  <c r="J141" i="8"/>
  <c r="J131" i="8"/>
  <c r="J123" i="8"/>
  <c r="J147" i="8"/>
  <c r="BK143" i="8"/>
  <c r="J136" i="8"/>
  <c r="BK130" i="8"/>
  <c r="J153" i="8"/>
  <c r="BK136" i="8"/>
  <c r="BK135" i="8"/>
  <c r="BK134" i="8"/>
  <c r="J129" i="8"/>
  <c r="J127" i="8"/>
  <c r="BK126" i="8"/>
  <c r="J124" i="8"/>
  <c r="J146" i="8"/>
  <c r="BK144" i="8"/>
  <c r="BK141" i="8"/>
  <c r="BK140" i="8"/>
  <c r="BK139" i="8"/>
  <c r="J138" i="8"/>
  <c r="J132" i="8"/>
  <c r="BK131" i="8"/>
  <c r="J128" i="8"/>
  <c r="BK127" i="8"/>
  <c r="J126" i="8"/>
  <c r="BK125" i="8"/>
  <c r="J155" i="9"/>
  <c r="BK142" i="9"/>
  <c r="J135" i="9"/>
  <c r="BK134" i="9"/>
  <c r="BK125" i="9"/>
  <c r="J152" i="9"/>
  <c r="J138" i="9"/>
  <c r="BK135" i="9"/>
  <c r="J163" i="9"/>
  <c r="J134" i="9"/>
  <c r="BK163" i="9"/>
  <c r="J157" i="9"/>
  <c r="J126" i="9"/>
  <c r="BK1281" i="2"/>
  <c r="J1275" i="2"/>
  <c r="J1267" i="2"/>
  <c r="J1261" i="2"/>
  <c r="BK1226" i="2"/>
  <c r="BK1198" i="2"/>
  <c r="BK1182" i="2"/>
  <c r="BK1131" i="2"/>
  <c r="BK1125" i="2"/>
  <c r="BK1110" i="2"/>
  <c r="BK1092" i="2"/>
  <c r="BK1073" i="2"/>
  <c r="J1055" i="2"/>
  <c r="BK1021" i="2"/>
  <c r="J1006" i="2"/>
  <c r="BK980" i="2"/>
  <c r="BK913" i="2"/>
  <c r="J890" i="2"/>
  <c r="J842" i="2"/>
  <c r="J829" i="2"/>
  <c r="J803" i="2"/>
  <c r="J770" i="2"/>
  <c r="BK717" i="2"/>
  <c r="J704" i="2"/>
  <c r="BK660" i="2"/>
  <c r="BK606" i="2"/>
  <c r="J589" i="2"/>
  <c r="J568" i="2"/>
  <c r="BK535" i="2"/>
  <c r="J494" i="2"/>
  <c r="J446" i="2"/>
  <c r="J412" i="2"/>
  <c r="BK380" i="2"/>
  <c r="BK332" i="2"/>
  <c r="J311" i="2"/>
  <c r="J269" i="2"/>
  <c r="J249" i="2"/>
  <c r="BK226" i="2"/>
  <c r="BK212" i="2"/>
  <c r="BK178" i="2"/>
  <c r="J157" i="2"/>
  <c r="J1281" i="2"/>
  <c r="J1273" i="2"/>
  <c r="BK1267" i="2"/>
  <c r="BK1261" i="2"/>
  <c r="BK1216" i="2"/>
  <c r="J1180" i="2"/>
  <c r="BK1129" i="2"/>
  <c r="BK1095" i="2"/>
  <c r="BK1080" i="2"/>
  <c r="J1038" i="2"/>
  <c r="BK1017" i="2"/>
  <c r="J994" i="2"/>
  <c r="BK945" i="2"/>
  <c r="J733" i="2"/>
  <c r="BK702" i="2"/>
  <c r="J681" i="2"/>
  <c r="BK653" i="2"/>
  <c r="BK589" i="2"/>
  <c r="BK555" i="2"/>
  <c r="BK531" i="2"/>
  <c r="BK519" i="2"/>
  <c r="J500" i="2"/>
  <c r="J456" i="2"/>
  <c r="J430" i="2"/>
  <c r="J377" i="2"/>
  <c r="BK295" i="2"/>
  <c r="BK284" i="2"/>
  <c r="J235" i="2"/>
  <c r="BK200" i="2"/>
  <c r="J174" i="2"/>
  <c r="BK161" i="2"/>
  <c r="J1226" i="2"/>
  <c r="BK1196" i="2"/>
  <c r="BK1169" i="2"/>
  <c r="J1143" i="2"/>
  <c r="BK1118" i="2"/>
  <c r="J1089" i="2"/>
  <c r="BK1071" i="2"/>
  <c r="J1047" i="2"/>
  <c r="BK1025" i="2"/>
  <c r="J1012" i="2"/>
  <c r="BK1004" i="2"/>
  <c r="BK990" i="2"/>
  <c r="J969" i="2"/>
  <c r="BK925" i="2"/>
  <c r="J913" i="2"/>
  <c r="BK897" i="2"/>
  <c r="BK883" i="2"/>
  <c r="BK872" i="2"/>
  <c r="BK831" i="2"/>
  <c r="J813" i="2"/>
  <c r="BK785" i="2"/>
  <c r="BK763" i="2"/>
  <c r="J720" i="2"/>
  <c r="J694" i="2"/>
  <c r="J673" i="2"/>
  <c r="J647" i="2"/>
  <c r="J621" i="2"/>
  <c r="BK595" i="2"/>
  <c r="J584" i="2"/>
  <c r="BK561" i="2"/>
  <c r="BK538" i="2"/>
  <c r="J508" i="2"/>
  <c r="J476" i="2"/>
  <c r="BK444" i="2"/>
  <c r="BK432" i="2"/>
  <c r="J371" i="2"/>
  <c r="J332" i="2"/>
  <c r="BK311" i="2"/>
  <c r="BK281" i="2"/>
  <c r="BK249" i="2"/>
  <c r="BK219" i="2"/>
  <c r="J195" i="2"/>
  <c r="J1254" i="2"/>
  <c r="J1210" i="2"/>
  <c r="J1198" i="2"/>
  <c r="J1169" i="2"/>
  <c r="J1163" i="2"/>
  <c r="J1141" i="2"/>
  <c r="J1092" i="2"/>
  <c r="J1071" i="2"/>
  <c r="BK1050" i="2"/>
  <c r="J1032" i="2"/>
  <c r="J1016" i="2"/>
  <c r="J990" i="2"/>
  <c r="J977" i="2"/>
  <c r="J954" i="2"/>
  <c r="BK918" i="2"/>
  <c r="BK905" i="2"/>
  <c r="J868" i="2"/>
  <c r="BK829" i="2"/>
  <c r="J818" i="2"/>
  <c r="J794" i="2"/>
  <c r="BK728" i="2"/>
  <c r="BK714" i="2"/>
  <c r="BK704" i="2"/>
  <c r="BK690" i="2"/>
  <c r="J639" i="2"/>
  <c r="J606" i="2"/>
  <c r="J578" i="2"/>
  <c r="J547" i="2"/>
  <c r="J521" i="2"/>
  <c r="BK466" i="2"/>
  <c r="J400" i="2"/>
  <c r="BK356" i="2"/>
  <c r="BK288" i="2"/>
  <c r="BK256" i="2"/>
  <c r="BK222" i="2"/>
  <c r="BK205" i="2"/>
  <c r="BK181" i="2"/>
  <c r="J154" i="2"/>
  <c r="J121" i="3"/>
  <c r="J402" i="4"/>
  <c r="BK296" i="4"/>
  <c r="BK271" i="4"/>
  <c r="J261" i="4"/>
  <c r="BK246" i="4"/>
  <c r="J237" i="4"/>
  <c r="J191" i="4"/>
  <c r="BK181" i="4"/>
  <c r="BK158" i="4"/>
  <c r="BK139" i="4"/>
  <c r="BK408" i="4"/>
  <c r="J369" i="4"/>
  <c r="J296" i="4"/>
  <c r="BK270" i="4"/>
  <c r="BK261" i="4"/>
  <c r="BK237" i="4"/>
  <c r="BK216" i="4"/>
  <c r="J184" i="4"/>
  <c r="BK166" i="4"/>
  <c r="J154" i="4"/>
  <c r="J139" i="4"/>
  <c r="J391" i="4"/>
  <c r="BK291" i="4"/>
  <c r="BK277" i="4"/>
  <c r="J255" i="4"/>
  <c r="J220" i="4"/>
  <c r="BK184" i="4"/>
  <c r="BK157" i="4"/>
  <c r="BK145" i="4"/>
  <c r="BK288" i="4"/>
  <c r="BK250" i="4"/>
  <c r="J234" i="4"/>
  <c r="BK224" i="4"/>
  <c r="J216" i="4"/>
  <c r="BK175" i="4"/>
  <c r="J166" i="4"/>
  <c r="J148" i="4"/>
  <c r="BK134" i="4"/>
  <c r="BK206" i="5"/>
  <c r="BK195" i="5"/>
  <c r="J177" i="5"/>
  <c r="J163" i="5"/>
  <c r="BK160" i="5"/>
  <c r="J152" i="5"/>
  <c r="BK147" i="5"/>
  <c r="BK135" i="5"/>
  <c r="J206" i="5"/>
  <c r="J195" i="5"/>
  <c r="BK191" i="5"/>
  <c r="J179" i="5"/>
  <c r="J164" i="5"/>
  <c r="J160" i="5"/>
  <c r="J150" i="5"/>
  <c r="J147" i="5"/>
  <c r="J143" i="5"/>
  <c r="J133" i="5"/>
  <c r="BK205" i="5"/>
  <c r="BK190" i="5"/>
  <c r="BK178" i="5"/>
  <c r="J173" i="5"/>
  <c r="BK155" i="5"/>
  <c r="BK146" i="5"/>
  <c r="J139" i="5"/>
  <c r="BK132" i="5"/>
  <c r="J204" i="5"/>
  <c r="J198" i="5"/>
  <c r="J181" i="5"/>
  <c r="BK174" i="5"/>
  <c r="J165" i="5"/>
  <c r="BK157" i="5"/>
  <c r="J144" i="5"/>
  <c r="J135" i="5"/>
  <c r="J263" i="6"/>
  <c r="J255" i="6"/>
  <c r="J246" i="6"/>
  <c r="BK242" i="6"/>
  <c r="J224" i="6"/>
  <c r="BK221" i="6"/>
  <c r="J205" i="6"/>
  <c r="J199" i="6"/>
  <c r="BK194" i="6"/>
  <c r="BK177" i="6"/>
  <c r="J167" i="6"/>
  <c r="J160" i="6"/>
  <c r="J152" i="6"/>
  <c r="J143" i="6"/>
  <c r="J133" i="6"/>
  <c r="BK127" i="6"/>
  <c r="J251" i="6"/>
  <c r="J239" i="6"/>
  <c r="BK235" i="6"/>
  <c r="J230" i="6"/>
  <c r="BK218" i="6"/>
  <c r="BK211" i="6"/>
  <c r="BK205" i="6"/>
  <c r="BK198" i="6"/>
  <c r="BK189" i="6"/>
  <c r="BK185" i="6"/>
  <c r="BK180" i="6"/>
  <c r="J172" i="6"/>
  <c r="J168" i="6"/>
  <c r="J162" i="6"/>
  <c r="BK152" i="6"/>
  <c r="J140" i="6"/>
  <c r="J134" i="6"/>
  <c r="J257" i="6"/>
  <c r="J249" i="6"/>
  <c r="BK240" i="6"/>
  <c r="J232" i="6"/>
  <c r="BK228" i="6"/>
  <c r="BK225" i="6"/>
  <c r="J211" i="6"/>
  <c r="BK206" i="6"/>
  <c r="BK196" i="6"/>
  <c r="J191" i="6"/>
  <c r="J178" i="6"/>
  <c r="BK173" i="6"/>
  <c r="BK163" i="6"/>
  <c r="BK159" i="6"/>
  <c r="BK154" i="6"/>
  <c r="BK136" i="6"/>
  <c r="BK263" i="6"/>
  <c r="BK246" i="6"/>
  <c r="J238" i="6"/>
  <c r="BK229" i="6"/>
  <c r="BK224" i="6"/>
  <c r="BK220" i="6"/>
  <c r="BK212" i="6"/>
  <c r="BK203" i="6"/>
  <c r="J192" i="6"/>
  <c r="BK187" i="6"/>
  <c r="J182" i="6"/>
  <c r="J180" i="6"/>
  <c r="BK168" i="6"/>
  <c r="J151" i="6"/>
  <c r="BK143" i="6"/>
  <c r="J131" i="6"/>
  <c r="J127" i="6"/>
  <c r="J172" i="7"/>
  <c r="J159" i="7"/>
  <c r="BK157" i="7"/>
  <c r="BK147" i="7"/>
  <c r="BK141" i="7"/>
  <c r="BK133" i="7"/>
  <c r="J171" i="7"/>
  <c r="BK168" i="7"/>
  <c r="J163" i="7"/>
  <c r="BK155" i="7"/>
  <c r="BK146" i="7"/>
  <c r="J141" i="7"/>
  <c r="BK135" i="7"/>
  <c r="BK126" i="7"/>
  <c r="BK163" i="7"/>
  <c r="J152" i="7"/>
  <c r="BK130" i="7"/>
  <c r="J168" i="7"/>
  <c r="BK158" i="7"/>
  <c r="J153" i="7"/>
  <c r="J144" i="7"/>
  <c r="J131" i="7"/>
  <c r="J143" i="8"/>
  <c r="BK133" i="8"/>
  <c r="J125" i="8"/>
  <c r="J149" i="8"/>
  <c r="J144" i="8"/>
  <c r="BK138" i="8"/>
  <c r="BK132" i="8"/>
  <c r="BK123" i="8"/>
  <c r="BK149" i="8"/>
  <c r="J139" i="8"/>
  <c r="BK138" i="9"/>
  <c r="J129" i="9"/>
  <c r="J158" i="9"/>
  <c r="J148" i="9"/>
  <c r="P153" i="2" l="1"/>
  <c r="R153" i="2"/>
  <c r="BK180" i="2"/>
  <c r="J180" i="2" s="1"/>
  <c r="J99" i="2" s="1"/>
  <c r="R199" i="2"/>
  <c r="BK273" i="2"/>
  <c r="J273" i="2" s="1"/>
  <c r="J101" i="2" s="1"/>
  <c r="R367" i="2"/>
  <c r="P376" i="2"/>
  <c r="T562" i="2"/>
  <c r="R567" i="2"/>
  <c r="BK590" i="2"/>
  <c r="J590" i="2"/>
  <c r="J106" i="2" s="1"/>
  <c r="BK646" i="2"/>
  <c r="J646" i="2"/>
  <c r="J108" i="2"/>
  <c r="P672" i="2"/>
  <c r="T701" i="2"/>
  <c r="R719" i="2"/>
  <c r="R762" i="2"/>
  <c r="BK821" i="2"/>
  <c r="J821" i="2" s="1"/>
  <c r="J117" i="2" s="1"/>
  <c r="T898" i="2"/>
  <c r="P982" i="2"/>
  <c r="R1026" i="2"/>
  <c r="R1054" i="2"/>
  <c r="T1093" i="2"/>
  <c r="BK1126" i="2"/>
  <c r="J1126" i="2" s="1"/>
  <c r="J123" i="2" s="1"/>
  <c r="T1164" i="2"/>
  <c r="T1187" i="2"/>
  <c r="R1206" i="2"/>
  <c r="T1250" i="2"/>
  <c r="T1256" i="2"/>
  <c r="T120" i="3"/>
  <c r="T119" i="3" s="1"/>
  <c r="T118" i="3" s="1"/>
  <c r="P128" i="4"/>
  <c r="P127" i="4" s="1"/>
  <c r="R138" i="4"/>
  <c r="P185" i="4"/>
  <c r="R251" i="4"/>
  <c r="R292" i="4"/>
  <c r="BK297" i="4"/>
  <c r="J297" i="4"/>
  <c r="J105" i="4"/>
  <c r="BK403" i="4"/>
  <c r="J403" i="4" s="1"/>
  <c r="J106" i="4" s="1"/>
  <c r="R130" i="5"/>
  <c r="R158" i="5"/>
  <c r="T166" i="5"/>
  <c r="R185" i="5"/>
  <c r="R200" i="5"/>
  <c r="R123" i="6"/>
  <c r="R122" i="6" s="1"/>
  <c r="R248" i="6"/>
  <c r="R247" i="6" s="1"/>
  <c r="R264" i="6"/>
  <c r="BK125" i="7"/>
  <c r="J125" i="7"/>
  <c r="J98" i="7" s="1"/>
  <c r="BK134" i="7"/>
  <c r="J134" i="7"/>
  <c r="J99" i="7"/>
  <c r="BK137" i="7"/>
  <c r="J137" i="7" s="1"/>
  <c r="J100" i="7" s="1"/>
  <c r="BK148" i="7"/>
  <c r="J148" i="7" s="1"/>
  <c r="J101" i="7" s="1"/>
  <c r="BK160" i="7"/>
  <c r="J160" i="7"/>
  <c r="J102" i="7" s="1"/>
  <c r="BK167" i="7"/>
  <c r="J167" i="7"/>
  <c r="J103" i="7"/>
  <c r="P122" i="8"/>
  <c r="P121" i="8" s="1"/>
  <c r="P137" i="8"/>
  <c r="R148" i="8"/>
  <c r="R124" i="9"/>
  <c r="T132" i="9"/>
  <c r="BK156" i="9"/>
  <c r="J156" i="9"/>
  <c r="J101" i="9" s="1"/>
  <c r="T156" i="9"/>
  <c r="P180" i="2"/>
  <c r="P199" i="2"/>
  <c r="R273" i="2"/>
  <c r="P367" i="2"/>
  <c r="R376" i="2"/>
  <c r="P562" i="2"/>
  <c r="P567" i="2"/>
  <c r="T590" i="2"/>
  <c r="T646" i="2"/>
  <c r="R672" i="2"/>
  <c r="R701" i="2"/>
  <c r="BK719" i="2"/>
  <c r="J719" i="2"/>
  <c r="J113" i="2"/>
  <c r="BK762" i="2"/>
  <c r="J762" i="2" s="1"/>
  <c r="J115" i="2" s="1"/>
  <c r="P821" i="2"/>
  <c r="R898" i="2"/>
  <c r="R982" i="2"/>
  <c r="T1026" i="2"/>
  <c r="P1054" i="2"/>
  <c r="BK1093" i="2"/>
  <c r="J1093" i="2" s="1"/>
  <c r="J122" i="2" s="1"/>
  <c r="P1126" i="2"/>
  <c r="BK1164" i="2"/>
  <c r="J1164" i="2" s="1"/>
  <c r="J124" i="2" s="1"/>
  <c r="BK1187" i="2"/>
  <c r="J1187" i="2" s="1"/>
  <c r="J125" i="2" s="1"/>
  <c r="P1206" i="2"/>
  <c r="P1250" i="2"/>
  <c r="BK1256" i="2"/>
  <c r="J1256" i="2" s="1"/>
  <c r="J129" i="2" s="1"/>
  <c r="BK120" i="3"/>
  <c r="J120" i="3" s="1"/>
  <c r="J98" i="3" s="1"/>
  <c r="T128" i="4"/>
  <c r="T127" i="4"/>
  <c r="P138" i="4"/>
  <c r="R185" i="4"/>
  <c r="R135" i="4" s="1"/>
  <c r="T251" i="4"/>
  <c r="R297" i="4"/>
  <c r="T403" i="4"/>
  <c r="P130" i="5"/>
  <c r="P158" i="5"/>
  <c r="R166" i="5"/>
  <c r="T185" i="5"/>
  <c r="BK200" i="5"/>
  <c r="J200" i="5"/>
  <c r="J105" i="5"/>
  <c r="T123" i="6"/>
  <c r="T122" i="6" s="1"/>
  <c r="T248" i="6"/>
  <c r="T247" i="6"/>
  <c r="T264" i="6"/>
  <c r="P125" i="7"/>
  <c r="P134" i="7"/>
  <c r="P137" i="7"/>
  <c r="R148" i="7"/>
  <c r="P160" i="7"/>
  <c r="P167" i="7"/>
  <c r="T122" i="8"/>
  <c r="T121" i="8" s="1"/>
  <c r="T120" i="8" s="1"/>
  <c r="T137" i="8"/>
  <c r="T148" i="8"/>
  <c r="T124" i="9"/>
  <c r="R132" i="9"/>
  <c r="P151" i="9"/>
  <c r="R156" i="9"/>
  <c r="P159" i="9"/>
  <c r="T153" i="2"/>
  <c r="T180" i="2"/>
  <c r="BK199" i="2"/>
  <c r="J199" i="2" s="1"/>
  <c r="J100" i="2" s="1"/>
  <c r="P273" i="2"/>
  <c r="BK367" i="2"/>
  <c r="J367" i="2" s="1"/>
  <c r="J102" i="2" s="1"/>
  <c r="T376" i="2"/>
  <c r="R562" i="2"/>
  <c r="BK567" i="2"/>
  <c r="J567" i="2" s="1"/>
  <c r="J105" i="2" s="1"/>
  <c r="R590" i="2"/>
  <c r="P646" i="2"/>
  <c r="BK672" i="2"/>
  <c r="J672" i="2"/>
  <c r="J109" i="2"/>
  <c r="P701" i="2"/>
  <c r="P719" i="2"/>
  <c r="P762" i="2"/>
  <c r="R821" i="2"/>
  <c r="P898" i="2"/>
  <c r="BK982" i="2"/>
  <c r="J982" i="2"/>
  <c r="J119" i="2"/>
  <c r="BK1026" i="2"/>
  <c r="J1026" i="2" s="1"/>
  <c r="J120" i="2" s="1"/>
  <c r="BK1054" i="2"/>
  <c r="J1054" i="2" s="1"/>
  <c r="J121" i="2" s="1"/>
  <c r="P1093" i="2"/>
  <c r="T1126" i="2"/>
  <c r="R1164" i="2"/>
  <c r="R1187" i="2"/>
  <c r="T1206" i="2"/>
  <c r="BK1250" i="2"/>
  <c r="J1250" i="2" s="1"/>
  <c r="J128" i="2" s="1"/>
  <c r="R1256" i="2"/>
  <c r="P120" i="3"/>
  <c r="P119" i="3" s="1"/>
  <c r="P118" i="3" s="1"/>
  <c r="AU96" i="1" s="1"/>
  <c r="BK128" i="4"/>
  <c r="J128" i="4" s="1"/>
  <c r="J98" i="4" s="1"/>
  <c r="BK138" i="4"/>
  <c r="J138" i="4"/>
  <c r="J101" i="4" s="1"/>
  <c r="BK185" i="4"/>
  <c r="J185" i="4"/>
  <c r="J102" i="4"/>
  <c r="BK251" i="4"/>
  <c r="J251" i="4" s="1"/>
  <c r="J103" i="4" s="1"/>
  <c r="BK292" i="4"/>
  <c r="J292" i="4" s="1"/>
  <c r="J104" i="4" s="1"/>
  <c r="P297" i="4"/>
  <c r="P403" i="4"/>
  <c r="BK130" i="5"/>
  <c r="J130" i="5" s="1"/>
  <c r="J101" i="5" s="1"/>
  <c r="BK158" i="5"/>
  <c r="J158" i="5" s="1"/>
  <c r="J102" i="5" s="1"/>
  <c r="P166" i="5"/>
  <c r="BK185" i="5"/>
  <c r="J185" i="5" s="1"/>
  <c r="J104" i="5" s="1"/>
  <c r="P200" i="5"/>
  <c r="P123" i="6"/>
  <c r="P122" i="6" s="1"/>
  <c r="BK248" i="6"/>
  <c r="BK247" i="6"/>
  <c r="J247" i="6"/>
  <c r="J99" i="6" s="1"/>
  <c r="BK264" i="6"/>
  <c r="J264" i="6"/>
  <c r="J101" i="6"/>
  <c r="T125" i="7"/>
  <c r="T134" i="7"/>
  <c r="T137" i="7"/>
  <c r="T148" i="7"/>
  <c r="T160" i="7"/>
  <c r="T167" i="7"/>
  <c r="BK122" i="8"/>
  <c r="J122" i="8"/>
  <c r="J98" i="8" s="1"/>
  <c r="BK137" i="8"/>
  <c r="J137" i="8"/>
  <c r="J99" i="8"/>
  <c r="BK148" i="8"/>
  <c r="J148" i="8" s="1"/>
  <c r="J100" i="8" s="1"/>
  <c r="BK124" i="9"/>
  <c r="J124" i="9" s="1"/>
  <c r="J98" i="9" s="1"/>
  <c r="P124" i="9"/>
  <c r="P132" i="9"/>
  <c r="R151" i="9"/>
  <c r="BK159" i="9"/>
  <c r="J159" i="9"/>
  <c r="J102" i="9"/>
  <c r="T159" i="9"/>
  <c r="BK153" i="2"/>
  <c r="J153" i="2"/>
  <c r="J98" i="2"/>
  <c r="R180" i="2"/>
  <c r="T199" i="2"/>
  <c r="T273" i="2"/>
  <c r="T367" i="2"/>
  <c r="BK376" i="2"/>
  <c r="J376" i="2" s="1"/>
  <c r="J103" i="2" s="1"/>
  <c r="BK562" i="2"/>
  <c r="J562" i="2" s="1"/>
  <c r="J104" i="2" s="1"/>
  <c r="T567" i="2"/>
  <c r="P590" i="2"/>
  <c r="R646" i="2"/>
  <c r="T672" i="2"/>
  <c r="BK701" i="2"/>
  <c r="J701" i="2"/>
  <c r="J110" i="2" s="1"/>
  <c r="T719" i="2"/>
  <c r="T762" i="2"/>
  <c r="T821" i="2"/>
  <c r="BK898" i="2"/>
  <c r="J898" i="2" s="1"/>
  <c r="J118" i="2" s="1"/>
  <c r="T982" i="2"/>
  <c r="P1026" i="2"/>
  <c r="T1054" i="2"/>
  <c r="R1093" i="2"/>
  <c r="R1126" i="2"/>
  <c r="P1164" i="2"/>
  <c r="P1187" i="2"/>
  <c r="BK1206" i="2"/>
  <c r="J1206" i="2"/>
  <c r="J126" i="2" s="1"/>
  <c r="R1250" i="2"/>
  <c r="P1256" i="2"/>
  <c r="R120" i="3"/>
  <c r="R119" i="3" s="1"/>
  <c r="R118" i="3" s="1"/>
  <c r="R128" i="4"/>
  <c r="R127" i="4"/>
  <c r="T138" i="4"/>
  <c r="T135" i="4" s="1"/>
  <c r="T185" i="4"/>
  <c r="P251" i="4"/>
  <c r="P135" i="4"/>
  <c r="P292" i="4"/>
  <c r="T292" i="4"/>
  <c r="T297" i="4"/>
  <c r="R403" i="4"/>
  <c r="T130" i="5"/>
  <c r="T158" i="5"/>
  <c r="BK166" i="5"/>
  <c r="J166" i="5" s="1"/>
  <c r="J103" i="5" s="1"/>
  <c r="P185" i="5"/>
  <c r="T200" i="5"/>
  <c r="BK123" i="6"/>
  <c r="J123" i="6" s="1"/>
  <c r="J98" i="6" s="1"/>
  <c r="P248" i="6"/>
  <c r="P247" i="6" s="1"/>
  <c r="P264" i="6"/>
  <c r="R125" i="7"/>
  <c r="R134" i="7"/>
  <c r="R137" i="7"/>
  <c r="P148" i="7"/>
  <c r="R160" i="7"/>
  <c r="R167" i="7"/>
  <c r="R122" i="8"/>
  <c r="R121" i="8" s="1"/>
  <c r="R120" i="8" s="1"/>
  <c r="R137" i="8"/>
  <c r="P148" i="8"/>
  <c r="BK132" i="9"/>
  <c r="J132" i="9"/>
  <c r="J99" i="9"/>
  <c r="BK151" i="9"/>
  <c r="J151" i="9" s="1"/>
  <c r="J100" i="9" s="1"/>
  <c r="T151" i="9"/>
  <c r="P156" i="9"/>
  <c r="R159" i="9"/>
  <c r="BK754" i="2"/>
  <c r="J754" i="2"/>
  <c r="J114" i="2" s="1"/>
  <c r="BK1284" i="2"/>
  <c r="J1284" i="2"/>
  <c r="J131" i="2"/>
  <c r="BK716" i="2"/>
  <c r="J716" i="2" s="1"/>
  <c r="J111" i="2" s="1"/>
  <c r="BK819" i="2"/>
  <c r="J819" i="2" s="1"/>
  <c r="J116" i="2" s="1"/>
  <c r="BK1225" i="2"/>
  <c r="J1225" i="2"/>
  <c r="J127" i="2" s="1"/>
  <c r="BK642" i="2"/>
  <c r="J642" i="2"/>
  <c r="J107" i="2"/>
  <c r="BK136" i="4"/>
  <c r="J136" i="4" s="1"/>
  <c r="J100" i="4" s="1"/>
  <c r="BK121" i="8"/>
  <c r="J121" i="8" s="1"/>
  <c r="J97" i="8" s="1"/>
  <c r="J89" i="9"/>
  <c r="E112" i="9"/>
  <c r="BE130" i="9"/>
  <c r="BE135" i="9"/>
  <c r="BE138" i="9"/>
  <c r="BE125" i="9"/>
  <c r="BE126" i="9"/>
  <c r="BE134" i="9"/>
  <c r="BE142" i="9"/>
  <c r="BE152" i="9"/>
  <c r="BE163" i="9"/>
  <c r="F92" i="9"/>
  <c r="BE133" i="9"/>
  <c r="BE155" i="9"/>
  <c r="BE129" i="9"/>
  <c r="BE148" i="9"/>
  <c r="BE157" i="9"/>
  <c r="BE158" i="9"/>
  <c r="BE160" i="9"/>
  <c r="E85" i="8"/>
  <c r="J114" i="8"/>
  <c r="BE123" i="8"/>
  <c r="BE128" i="8"/>
  <c r="BE129" i="8"/>
  <c r="BE142" i="8"/>
  <c r="BE147" i="8"/>
  <c r="BE151" i="8"/>
  <c r="F117" i="8"/>
  <c r="BE124" i="8"/>
  <c r="BE127" i="8"/>
  <c r="BE130" i="8"/>
  <c r="BE132" i="8"/>
  <c r="BE133" i="8"/>
  <c r="BE138" i="8"/>
  <c r="BE140" i="8"/>
  <c r="BE143" i="8"/>
  <c r="BE144" i="8"/>
  <c r="BE145" i="8"/>
  <c r="BE153" i="8"/>
  <c r="BE125" i="8"/>
  <c r="BE141" i="8"/>
  <c r="BE149" i="8"/>
  <c r="BE126" i="8"/>
  <c r="BE131" i="8"/>
  <c r="BE134" i="8"/>
  <c r="BE135" i="8"/>
  <c r="BE136" i="8"/>
  <c r="BE139" i="8"/>
  <c r="BE146" i="8"/>
  <c r="BE150" i="8"/>
  <c r="BE152" i="8"/>
  <c r="F120" i="7"/>
  <c r="BE126" i="7"/>
  <c r="BE132" i="7"/>
  <c r="BE136" i="7"/>
  <c r="BE140" i="7"/>
  <c r="BE145" i="7"/>
  <c r="BE151" i="7"/>
  <c r="BE158" i="7"/>
  <c r="BE162" i="7"/>
  <c r="BE165" i="7"/>
  <c r="BE168" i="7"/>
  <c r="J89" i="7"/>
  <c r="BE131" i="7"/>
  <c r="BE133" i="7"/>
  <c r="BE135" i="7"/>
  <c r="BE138" i="7"/>
  <c r="BE141" i="7"/>
  <c r="BE144" i="7"/>
  <c r="BE146" i="7"/>
  <c r="BE150" i="7"/>
  <c r="BE154" i="7"/>
  <c r="BE156" i="7"/>
  <c r="BE164" i="7"/>
  <c r="BE169" i="7"/>
  <c r="E113" i="7"/>
  <c r="BE128" i="7"/>
  <c r="BE129" i="7"/>
  <c r="BE130" i="7"/>
  <c r="BE143" i="7"/>
  <c r="BE147" i="7"/>
  <c r="BE152" i="7"/>
  <c r="BE157" i="7"/>
  <c r="BE170" i="7"/>
  <c r="BE171" i="7"/>
  <c r="BE172" i="7"/>
  <c r="BE173" i="7"/>
  <c r="BE127" i="7"/>
  <c r="BE139" i="7"/>
  <c r="BE142" i="7"/>
  <c r="BE149" i="7"/>
  <c r="BE153" i="7"/>
  <c r="BE155" i="7"/>
  <c r="BE159" i="7"/>
  <c r="BE161" i="7"/>
  <c r="BE163" i="7"/>
  <c r="BE166" i="7"/>
  <c r="E85" i="6"/>
  <c r="J89" i="6"/>
  <c r="J117" i="6"/>
  <c r="BE127" i="6"/>
  <c r="BE129" i="6"/>
  <c r="BE134" i="6"/>
  <c r="BE139" i="6"/>
  <c r="BE151" i="6"/>
  <c r="BE154" i="6"/>
  <c r="BE155" i="6"/>
  <c r="BE161" i="6"/>
  <c r="BE171" i="6"/>
  <c r="BE175" i="6"/>
  <c r="BE176" i="6"/>
  <c r="BE177" i="6"/>
  <c r="BE186" i="6"/>
  <c r="BE193" i="6"/>
  <c r="BE196" i="6"/>
  <c r="BE197" i="6"/>
  <c r="BE201" i="6"/>
  <c r="BE204" i="6"/>
  <c r="BE205" i="6"/>
  <c r="BE206" i="6"/>
  <c r="BE210" i="6"/>
  <c r="BE217" i="6"/>
  <c r="BE232" i="6"/>
  <c r="BE235" i="6"/>
  <c r="BE240" i="6"/>
  <c r="BE241" i="6"/>
  <c r="BE251" i="6"/>
  <c r="BE253" i="6"/>
  <c r="BE255" i="6"/>
  <c r="BE260" i="6"/>
  <c r="BE261" i="6"/>
  <c r="BE263" i="6"/>
  <c r="BE265" i="6"/>
  <c r="F92" i="6"/>
  <c r="BE130" i="6"/>
  <c r="BE131" i="6"/>
  <c r="BE133" i="6"/>
  <c r="BE137" i="6"/>
  <c r="BE141" i="6"/>
  <c r="BE144" i="6"/>
  <c r="BE146" i="6"/>
  <c r="BE148" i="6"/>
  <c r="BE156" i="6"/>
  <c r="BE164" i="6"/>
  <c r="BE165" i="6"/>
  <c r="BE166" i="6"/>
  <c r="BE167" i="6"/>
  <c r="BE169" i="6"/>
  <c r="BE170" i="6"/>
  <c r="BE172" i="6"/>
  <c r="BE180" i="6"/>
  <c r="BE183" i="6"/>
  <c r="BE185" i="6"/>
  <c r="BE187" i="6"/>
  <c r="BE202" i="6"/>
  <c r="BE203" i="6"/>
  <c r="BE209" i="6"/>
  <c r="BE215" i="6"/>
  <c r="BE216" i="6"/>
  <c r="BE218" i="6"/>
  <c r="BE220" i="6"/>
  <c r="BE221" i="6"/>
  <c r="BE223" i="6"/>
  <c r="BE233" i="6"/>
  <c r="BE236" i="6"/>
  <c r="BE238" i="6"/>
  <c r="BE239" i="6"/>
  <c r="BE242" i="6"/>
  <c r="BE245" i="6"/>
  <c r="BE124" i="6"/>
  <c r="BE128" i="6"/>
  <c r="BE143" i="6"/>
  <c r="BE159" i="6"/>
  <c r="BE160" i="6"/>
  <c r="BE163" i="6"/>
  <c r="BE173" i="6"/>
  <c r="BE178" i="6"/>
  <c r="BE190" i="6"/>
  <c r="BE194" i="6"/>
  <c r="BE195" i="6"/>
  <c r="BE199" i="6"/>
  <c r="BE208" i="6"/>
  <c r="BE243" i="6"/>
  <c r="BE244" i="6"/>
  <c r="BE246" i="6"/>
  <c r="BE252" i="6"/>
  <c r="BE257" i="6"/>
  <c r="F91" i="6"/>
  <c r="BE125" i="6"/>
  <c r="BE126" i="6"/>
  <c r="BE136" i="6"/>
  <c r="BE140" i="6"/>
  <c r="BE149" i="6"/>
  <c r="BE152" i="6"/>
  <c r="BE153" i="6"/>
  <c r="BE157" i="6"/>
  <c r="BE158" i="6"/>
  <c r="BE162" i="6"/>
  <c r="BE168" i="6"/>
  <c r="BE174" i="6"/>
  <c r="BE179" i="6"/>
  <c r="BE181" i="6"/>
  <c r="BE182" i="6"/>
  <c r="BE184" i="6"/>
  <c r="BE188" i="6"/>
  <c r="BE189" i="6"/>
  <c r="BE191" i="6"/>
  <c r="BE192" i="6"/>
  <c r="BE198" i="6"/>
  <c r="BE200" i="6"/>
  <c r="BE207" i="6"/>
  <c r="BE211" i="6"/>
  <c r="BE212" i="6"/>
  <c r="BE213" i="6"/>
  <c r="BE214" i="6"/>
  <c r="BE224" i="6"/>
  <c r="BE225" i="6"/>
  <c r="BE226" i="6"/>
  <c r="BE227" i="6"/>
  <c r="BE228" i="6"/>
  <c r="BE229" i="6"/>
  <c r="BE230" i="6"/>
  <c r="BE231" i="6"/>
  <c r="BE234" i="6"/>
  <c r="BE237" i="6"/>
  <c r="BE249" i="6"/>
  <c r="BE259" i="6"/>
  <c r="BE266" i="6"/>
  <c r="J93" i="5"/>
  <c r="J121" i="5"/>
  <c r="BE137" i="5"/>
  <c r="BE148" i="5"/>
  <c r="BE149" i="5"/>
  <c r="BE156" i="5"/>
  <c r="BE162" i="5"/>
  <c r="BE163" i="5"/>
  <c r="BE167" i="5"/>
  <c r="BE173" i="5"/>
  <c r="BE175" i="5"/>
  <c r="BE177" i="5"/>
  <c r="BE190" i="5"/>
  <c r="BE191" i="5"/>
  <c r="BE205" i="5"/>
  <c r="BE207" i="5"/>
  <c r="BE208" i="5"/>
  <c r="BE209" i="5"/>
  <c r="J94" i="5"/>
  <c r="F124" i="5"/>
  <c r="BE133" i="5"/>
  <c r="BE135" i="5"/>
  <c r="BE136" i="5"/>
  <c r="BE141" i="5"/>
  <c r="BE144" i="5"/>
  <c r="BE147" i="5"/>
  <c r="BE152" i="5"/>
  <c r="BE153" i="5"/>
  <c r="BE176" i="5"/>
  <c r="BE178" i="5"/>
  <c r="BE183" i="5"/>
  <c r="BE194" i="5"/>
  <c r="BE198" i="5"/>
  <c r="BE202" i="5"/>
  <c r="BE206" i="5"/>
  <c r="BE210" i="5"/>
  <c r="E85" i="5"/>
  <c r="BE131" i="5"/>
  <c r="BE143" i="5"/>
  <c r="BE145" i="5"/>
  <c r="BE146" i="5"/>
  <c r="BE150" i="5"/>
  <c r="BE151" i="5"/>
  <c r="BE154" i="5"/>
  <c r="BE169" i="5"/>
  <c r="BE171" i="5"/>
  <c r="BE179" i="5"/>
  <c r="BE187" i="5"/>
  <c r="BE195" i="5"/>
  <c r="BE203" i="5"/>
  <c r="BE204" i="5"/>
  <c r="F93" i="5"/>
  <c r="BE132" i="5"/>
  <c r="BE138" i="5"/>
  <c r="BE139" i="5"/>
  <c r="BE140" i="5"/>
  <c r="BE142" i="5"/>
  <c r="BE155" i="5"/>
  <c r="BE157" i="5"/>
  <c r="BE159" i="5"/>
  <c r="BE160" i="5"/>
  <c r="BE161" i="5"/>
  <c r="BE164" i="5"/>
  <c r="BE165" i="5"/>
  <c r="BE174" i="5"/>
  <c r="BE180" i="5"/>
  <c r="BE181" i="5"/>
  <c r="BE186" i="5"/>
  <c r="BE199" i="5"/>
  <c r="BE201" i="5"/>
  <c r="F92" i="4"/>
  <c r="BE129" i="4"/>
  <c r="BE142" i="4"/>
  <c r="BE154" i="4"/>
  <c r="BE178" i="4"/>
  <c r="BE181" i="4"/>
  <c r="BE184" i="4"/>
  <c r="BE205" i="4"/>
  <c r="BE234" i="4"/>
  <c r="BE237" i="4"/>
  <c r="BE258" i="4"/>
  <c r="BE270" i="4"/>
  <c r="BE291" i="4"/>
  <c r="BE296" i="4"/>
  <c r="E85" i="4"/>
  <c r="J120" i="4"/>
  <c r="BE131" i="4"/>
  <c r="BE137" i="4"/>
  <c r="BE139" i="4"/>
  <c r="BE151" i="4"/>
  <c r="BE158" i="4"/>
  <c r="BE159" i="4"/>
  <c r="BE162" i="4"/>
  <c r="BE166" i="4"/>
  <c r="BE175" i="4"/>
  <c r="BE186" i="4"/>
  <c r="BE187" i="4"/>
  <c r="BE191" i="4"/>
  <c r="BE208" i="4"/>
  <c r="BE220" i="4"/>
  <c r="BE228" i="4"/>
  <c r="BE240" i="4"/>
  <c r="BE246" i="4"/>
  <c r="BE261" i="4"/>
  <c r="BE267" i="4"/>
  <c r="BE293" i="4"/>
  <c r="BE350" i="4"/>
  <c r="BE369" i="4"/>
  <c r="BE408" i="4"/>
  <c r="BE130" i="4"/>
  <c r="BE145" i="4"/>
  <c r="BE157" i="4"/>
  <c r="BE188" i="4"/>
  <c r="BE199" i="4"/>
  <c r="BE202" i="4"/>
  <c r="BE242" i="4"/>
  <c r="BE243" i="4"/>
  <c r="BE250" i="4"/>
  <c r="BE252" i="4"/>
  <c r="BE253" i="4"/>
  <c r="BE254" i="4"/>
  <c r="BE255" i="4"/>
  <c r="BE264" i="4"/>
  <c r="BE271" i="4"/>
  <c r="BE274" i="4"/>
  <c r="BE277" i="4"/>
  <c r="BE285" i="4"/>
  <c r="BE298" i="4"/>
  <c r="BE391" i="4"/>
  <c r="BE134" i="4"/>
  <c r="BE148" i="4"/>
  <c r="BE169" i="4"/>
  <c r="BE172" i="4"/>
  <c r="BE183" i="4"/>
  <c r="BE216" i="4"/>
  <c r="BE224" i="4"/>
  <c r="BE231" i="4"/>
  <c r="BE249" i="4"/>
  <c r="BE288" i="4"/>
  <c r="BE317" i="4"/>
  <c r="BE328" i="4"/>
  <c r="BE339" i="4"/>
  <c r="BE380" i="4"/>
  <c r="BE402" i="4"/>
  <c r="BE404" i="4"/>
  <c r="E85" i="3"/>
  <c r="F115" i="3"/>
  <c r="BE122" i="3"/>
  <c r="J89" i="3"/>
  <c r="BE121" i="3"/>
  <c r="E85" i="2"/>
  <c r="J145" i="2"/>
  <c r="BE161" i="2"/>
  <c r="BE172" i="2"/>
  <c r="BE177" i="2"/>
  <c r="BE187" i="2"/>
  <c r="BE223" i="2"/>
  <c r="BE249" i="2"/>
  <c r="BE263" i="2"/>
  <c r="BE269" i="2"/>
  <c r="BE274" i="2"/>
  <c r="BE281" i="2"/>
  <c r="BE291" i="2"/>
  <c r="BE332" i="2"/>
  <c r="BE371" i="2"/>
  <c r="BE377" i="2"/>
  <c r="BE430" i="2"/>
  <c r="BE441" i="2"/>
  <c r="BE454" i="2"/>
  <c r="BE494" i="2"/>
  <c r="BE496" i="2"/>
  <c r="BE502" i="2"/>
  <c r="BE518" i="2"/>
  <c r="BE519" i="2"/>
  <c r="BE531" i="2"/>
  <c r="BE535" i="2"/>
  <c r="BE555" i="2"/>
  <c r="BE574" i="2"/>
  <c r="BE589" i="2"/>
  <c r="BE594" i="2"/>
  <c r="BE643" i="2"/>
  <c r="BE653" i="2"/>
  <c r="BE669" i="2"/>
  <c r="BE687" i="2"/>
  <c r="BE694" i="2"/>
  <c r="BE709" i="2"/>
  <c r="BE733" i="2"/>
  <c r="BE735" i="2"/>
  <c r="BE743" i="2"/>
  <c r="BE768" i="2"/>
  <c r="BE770" i="2"/>
  <c r="BE775" i="2"/>
  <c r="BE780" i="2"/>
  <c r="BE831" i="2"/>
  <c r="BE842" i="2"/>
  <c r="BE856" i="2"/>
  <c r="BE880" i="2"/>
  <c r="BE887" i="2"/>
  <c r="BE890" i="2"/>
  <c r="BE969" i="2"/>
  <c r="BE997" i="2"/>
  <c r="BE1006" i="2"/>
  <c r="BE1015" i="2"/>
  <c r="BE1021" i="2"/>
  <c r="BE1064" i="2"/>
  <c r="BE1072" i="2"/>
  <c r="BE1084" i="2"/>
  <c r="BE1094" i="2"/>
  <c r="BE1114" i="2"/>
  <c r="BE1122" i="2"/>
  <c r="BE1129" i="2"/>
  <c r="BE1131" i="2"/>
  <c r="BE1172" i="2"/>
  <c r="BE1182" i="2"/>
  <c r="BE1252" i="2"/>
  <c r="F92" i="2"/>
  <c r="BE154" i="2"/>
  <c r="BE157" i="2"/>
  <c r="BE162" i="2"/>
  <c r="BE178" i="2"/>
  <c r="BE181" i="2"/>
  <c r="BE226" i="2"/>
  <c r="BE231" i="2"/>
  <c r="BE234" i="2"/>
  <c r="BE236" i="2"/>
  <c r="BE266" i="2"/>
  <c r="BE277" i="2"/>
  <c r="BE284" i="2"/>
  <c r="BE288" i="2"/>
  <c r="BE311" i="2"/>
  <c r="BE380" i="2"/>
  <c r="BE393" i="2"/>
  <c r="BE400" i="2"/>
  <c r="BE412" i="2"/>
  <c r="BE423" i="2"/>
  <c r="BE456" i="2"/>
  <c r="BE476" i="2"/>
  <c r="BE500" i="2"/>
  <c r="BE546" i="2"/>
  <c r="BE566" i="2"/>
  <c r="BE584" i="2"/>
  <c r="BE586" i="2"/>
  <c r="BE606" i="2"/>
  <c r="BE631" i="2"/>
  <c r="BE678" i="2"/>
  <c r="BE696" i="2"/>
  <c r="BE699" i="2"/>
  <c r="BE714" i="2"/>
  <c r="BE723" i="2"/>
  <c r="BE728" i="2"/>
  <c r="BE730" i="2"/>
  <c r="BE750" i="2"/>
  <c r="BE799" i="2"/>
  <c r="BE835" i="2"/>
  <c r="BE861" i="2"/>
  <c r="BE897" i="2"/>
  <c r="BE909" i="2"/>
  <c r="BE932" i="2"/>
  <c r="BE945" i="2"/>
  <c r="BE954" i="2"/>
  <c r="BE981" i="2"/>
  <c r="BE987" i="2"/>
  <c r="BE1017" i="2"/>
  <c r="BE1040" i="2"/>
  <c r="BE1053" i="2"/>
  <c r="BE1058" i="2"/>
  <c r="BE1080" i="2"/>
  <c r="BE1083" i="2"/>
  <c r="BE1087" i="2"/>
  <c r="BE1089" i="2"/>
  <c r="BE1092" i="2"/>
  <c r="BE1095" i="2"/>
  <c r="BE1125" i="2"/>
  <c r="BE1127" i="2"/>
  <c r="BE1138" i="2"/>
  <c r="BE1180" i="2"/>
  <c r="BE1198" i="2"/>
  <c r="BE1205" i="2"/>
  <c r="BE1207" i="2"/>
  <c r="BE1210" i="2"/>
  <c r="BE1254" i="2"/>
  <c r="BE1257" i="2"/>
  <c r="BE174" i="2"/>
  <c r="BE192" i="2"/>
  <c r="BE193" i="2"/>
  <c r="BE205" i="2"/>
  <c r="BE212" i="2"/>
  <c r="BE215" i="2"/>
  <c r="BE222" i="2"/>
  <c r="BE240" i="2"/>
  <c r="BE256" i="2"/>
  <c r="BE280" i="2"/>
  <c r="BE303" i="2"/>
  <c r="BE323" i="2"/>
  <c r="BE329" i="2"/>
  <c r="BE356" i="2"/>
  <c r="BE357" i="2"/>
  <c r="BE368" i="2"/>
  <c r="BE386" i="2"/>
  <c r="BE418" i="2"/>
  <c r="BE432" i="2"/>
  <c r="BE444" i="2"/>
  <c r="BE446" i="2"/>
  <c r="BE492" i="2"/>
  <c r="BE538" i="2"/>
  <c r="BE558" i="2"/>
  <c r="BE561" i="2"/>
  <c r="BE563" i="2"/>
  <c r="BE568" i="2"/>
  <c r="BE577" i="2"/>
  <c r="BE591" i="2"/>
  <c r="BE595" i="2"/>
  <c r="BE600" i="2"/>
  <c r="BE621" i="2"/>
  <c r="BE639" i="2"/>
  <c r="BE660" i="2"/>
  <c r="BE663" i="2"/>
  <c r="BE684" i="2"/>
  <c r="BE704" i="2"/>
  <c r="BE711" i="2"/>
  <c r="BE717" i="2"/>
  <c r="BE720" i="2"/>
  <c r="BE785" i="2"/>
  <c r="BE794" i="2"/>
  <c r="BE803" i="2"/>
  <c r="BE810" i="2"/>
  <c r="BE818" i="2"/>
  <c r="BE820" i="2"/>
  <c r="BE822" i="2"/>
  <c r="BE826" i="2"/>
  <c r="BE829" i="2"/>
  <c r="BE838" i="2"/>
  <c r="BE865" i="2"/>
  <c r="BE894" i="2"/>
  <c r="BE899" i="2"/>
  <c r="BE905" i="2"/>
  <c r="BE913" i="2"/>
  <c r="BE915" i="2"/>
  <c r="BE921" i="2"/>
  <c r="BE948" i="2"/>
  <c r="BE977" i="2"/>
  <c r="BE980" i="2"/>
  <c r="BE983" i="2"/>
  <c r="BE990" i="2"/>
  <c r="BE1000" i="2"/>
  <c r="BE1004" i="2"/>
  <c r="BE1012" i="2"/>
  <c r="BE1025" i="2"/>
  <c r="BE1046" i="2"/>
  <c r="BE1055" i="2"/>
  <c r="BE1061" i="2"/>
  <c r="BE1071" i="2"/>
  <c r="BE1073" i="2"/>
  <c r="BE1097" i="2"/>
  <c r="BE1098" i="2"/>
  <c r="BE1099" i="2"/>
  <c r="BE1110" i="2"/>
  <c r="BE1118" i="2"/>
  <c r="BE1141" i="2"/>
  <c r="BE1143" i="2"/>
  <c r="BE1163" i="2"/>
  <c r="BE1165" i="2"/>
  <c r="BE1186" i="2"/>
  <c r="BE1188" i="2"/>
  <c r="BE1196" i="2"/>
  <c r="BE1200" i="2"/>
  <c r="BE1224" i="2"/>
  <c r="BE1226" i="2"/>
  <c r="BE1251" i="2"/>
  <c r="BE1261" i="2"/>
  <c r="BE1263" i="2"/>
  <c r="BE1265" i="2"/>
  <c r="BE1267" i="2"/>
  <c r="BE1269" i="2"/>
  <c r="BE1271" i="2"/>
  <c r="BE1277" i="2"/>
  <c r="BE1285" i="2"/>
  <c r="BE158" i="2"/>
  <c r="BE164" i="2"/>
  <c r="BE195" i="2"/>
  <c r="BE200" i="2"/>
  <c r="BE211" i="2"/>
  <c r="BE219" i="2"/>
  <c r="BE235" i="2"/>
  <c r="BE285" i="2"/>
  <c r="BE295" i="2"/>
  <c r="BE319" i="2"/>
  <c r="BE345" i="2"/>
  <c r="BE374" i="2"/>
  <c r="BE425" i="2"/>
  <c r="BE438" i="2"/>
  <c r="BE466" i="2"/>
  <c r="BE498" i="2"/>
  <c r="BE508" i="2"/>
  <c r="BE521" i="2"/>
  <c r="BE523" i="2"/>
  <c r="BE542" i="2"/>
  <c r="BE547" i="2"/>
  <c r="BE551" i="2"/>
  <c r="BE578" i="2"/>
  <c r="BE596" i="2"/>
  <c r="BE597" i="2"/>
  <c r="BE612" i="2"/>
  <c r="BE628" i="2"/>
  <c r="BE636" i="2"/>
  <c r="BE647" i="2"/>
  <c r="BE673" i="2"/>
  <c r="BE681" i="2"/>
  <c r="BE690" i="2"/>
  <c r="BE702" i="2"/>
  <c r="BE706" i="2"/>
  <c r="BE725" i="2"/>
  <c r="BE748" i="2"/>
  <c r="BE753" i="2"/>
  <c r="BE755" i="2"/>
  <c r="BE763" i="2"/>
  <c r="BE790" i="2"/>
  <c r="BE813" i="2"/>
  <c r="BE817" i="2"/>
  <c r="BE848" i="2"/>
  <c r="BE868" i="2"/>
  <c r="BE872" i="2"/>
  <c r="BE877" i="2"/>
  <c r="BE883" i="2"/>
  <c r="BE900" i="2"/>
  <c r="BE917" i="2"/>
  <c r="BE918" i="2"/>
  <c r="BE925" i="2"/>
  <c r="BE941" i="2"/>
  <c r="BE960" i="2"/>
  <c r="BE963" i="2"/>
  <c r="BE966" i="2"/>
  <c r="BE994" i="2"/>
  <c r="BE1003" i="2"/>
  <c r="BE1016" i="2"/>
  <c r="BE1022" i="2"/>
  <c r="BE1027" i="2"/>
  <c r="BE1032" i="2"/>
  <c r="BE1034" i="2"/>
  <c r="BE1038" i="2"/>
  <c r="BE1047" i="2"/>
  <c r="BE1050" i="2"/>
  <c r="BE1079" i="2"/>
  <c r="BE1133" i="2"/>
  <c r="BE1142" i="2"/>
  <c r="BE1149" i="2"/>
  <c r="BE1168" i="2"/>
  <c r="BE1169" i="2"/>
  <c r="BE1185" i="2"/>
  <c r="BE1216" i="2"/>
  <c r="BE1259" i="2"/>
  <c r="BE1273" i="2"/>
  <c r="BE1275" i="2"/>
  <c r="BE1279" i="2"/>
  <c r="BE1281" i="2"/>
  <c r="F35" i="2"/>
  <c r="BB95" i="1"/>
  <c r="F34" i="3"/>
  <c r="BA96" i="1"/>
  <c r="F37" i="3"/>
  <c r="BD96" i="1"/>
  <c r="F37" i="4"/>
  <c r="BD97" i="1"/>
  <c r="J34" i="4"/>
  <c r="AW97" i="1"/>
  <c r="F38" i="5"/>
  <c r="BC99" i="1"/>
  <c r="BC98" i="1" s="1"/>
  <c r="AY98" i="1" s="1"/>
  <c r="F37" i="5"/>
  <c r="BB99" i="1"/>
  <c r="BB98" i="1" s="1"/>
  <c r="AX98" i="1" s="1"/>
  <c r="F34" i="6"/>
  <c r="BA100" i="1"/>
  <c r="F37" i="6"/>
  <c r="BD100" i="1"/>
  <c r="F36" i="8"/>
  <c r="BC102" i="1"/>
  <c r="J34" i="9"/>
  <c r="AW103" i="1"/>
  <c r="F36" i="2"/>
  <c r="BC95" i="1"/>
  <c r="F36" i="3"/>
  <c r="BC96" i="1"/>
  <c r="F35" i="3"/>
  <c r="BB96" i="1"/>
  <c r="F36" i="4"/>
  <c r="BC97" i="1"/>
  <c r="F35" i="4"/>
  <c r="BB97" i="1"/>
  <c r="F36" i="5"/>
  <c r="BA99" i="1"/>
  <c r="BA98" i="1"/>
  <c r="AW98" i="1"/>
  <c r="J34" i="6"/>
  <c r="AW100" i="1"/>
  <c r="F35" i="7"/>
  <c r="BB101" i="1"/>
  <c r="F36" i="7"/>
  <c r="BC101" i="1"/>
  <c r="F35" i="8"/>
  <c r="BB102" i="1"/>
  <c r="F37" i="9"/>
  <c r="BD103" i="1"/>
  <c r="J34" i="2"/>
  <c r="AW95" i="1"/>
  <c r="J34" i="3"/>
  <c r="AW96" i="1"/>
  <c r="F34" i="4"/>
  <c r="BA97" i="1"/>
  <c r="J36" i="5"/>
  <c r="AW99" i="1"/>
  <c r="F39" i="5"/>
  <c r="BD99" i="1"/>
  <c r="BD98" i="1" s="1"/>
  <c r="F36" i="6"/>
  <c r="BC100" i="1"/>
  <c r="F37" i="7"/>
  <c r="BD101" i="1" s="1"/>
  <c r="F34" i="7"/>
  <c r="BA101" i="1"/>
  <c r="F34" i="8"/>
  <c r="BA102" i="1" s="1"/>
  <c r="F37" i="8"/>
  <c r="BD102" i="1"/>
  <c r="F36" i="9"/>
  <c r="BC103" i="1" s="1"/>
  <c r="AS94" i="1"/>
  <c r="F34" i="2"/>
  <c r="BA95" i="1"/>
  <c r="F37" i="2"/>
  <c r="BD95" i="1"/>
  <c r="F35" i="6"/>
  <c r="BB100" i="1"/>
  <c r="J34" i="7"/>
  <c r="AW101" i="1"/>
  <c r="J34" i="8"/>
  <c r="AW102" i="1"/>
  <c r="F34" i="9"/>
  <c r="BA103" i="1"/>
  <c r="F35" i="9"/>
  <c r="BB103" i="1"/>
  <c r="R121" i="6" l="1"/>
  <c r="BK127" i="4"/>
  <c r="BK119" i="3"/>
  <c r="BK118" i="3" s="1"/>
  <c r="J118" i="3" s="1"/>
  <c r="T121" i="6"/>
  <c r="J248" i="6"/>
  <c r="J100" i="6"/>
  <c r="J119" i="3"/>
  <c r="J97" i="3" s="1"/>
  <c r="P123" i="9"/>
  <c r="P122" i="9"/>
  <c r="AU103" i="1" s="1"/>
  <c r="R123" i="9"/>
  <c r="R122" i="9" s="1"/>
  <c r="R124" i="7"/>
  <c r="R123" i="7" s="1"/>
  <c r="T124" i="7"/>
  <c r="T123" i="7" s="1"/>
  <c r="P718" i="2"/>
  <c r="T123" i="9"/>
  <c r="T122" i="9"/>
  <c r="P128" i="5"/>
  <c r="P127" i="5"/>
  <c r="AU99" i="1" s="1"/>
  <c r="AU98" i="1" s="1"/>
  <c r="T126" i="4"/>
  <c r="R126" i="4"/>
  <c r="T718" i="2"/>
  <c r="P121" i="6"/>
  <c r="AU100" i="1" s="1"/>
  <c r="P126" i="4"/>
  <c r="AU97" i="1" s="1"/>
  <c r="P152" i="2"/>
  <c r="P151" i="2" s="1"/>
  <c r="AU95" i="1" s="1"/>
  <c r="T128" i="5"/>
  <c r="T127" i="5"/>
  <c r="T152" i="2"/>
  <c r="T151" i="2"/>
  <c r="P124" i="7"/>
  <c r="P123" i="7"/>
  <c r="AU101" i="1" s="1"/>
  <c r="P120" i="8"/>
  <c r="AU102" i="1" s="1"/>
  <c r="R128" i="5"/>
  <c r="R127" i="5" s="1"/>
  <c r="R718" i="2"/>
  <c r="R151" i="2" s="1"/>
  <c r="R152" i="2"/>
  <c r="BK152" i="2"/>
  <c r="J152" i="2"/>
  <c r="J97" i="2" s="1"/>
  <c r="BK1283" i="2"/>
  <c r="J1283" i="2" s="1"/>
  <c r="J130" i="2" s="1"/>
  <c r="BK122" i="6"/>
  <c r="J122" i="6"/>
  <c r="J97" i="6" s="1"/>
  <c r="BK123" i="9"/>
  <c r="J123" i="9" s="1"/>
  <c r="J97" i="9" s="1"/>
  <c r="BK718" i="2"/>
  <c r="J718" i="2"/>
  <c r="J112" i="2" s="1"/>
  <c r="BK128" i="5"/>
  <c r="J128" i="5" s="1"/>
  <c r="J99" i="5" s="1"/>
  <c r="BK124" i="7"/>
  <c r="J124" i="7"/>
  <c r="J97" i="7" s="1"/>
  <c r="BK135" i="4"/>
  <c r="J135" i="4" s="1"/>
  <c r="J99" i="4" s="1"/>
  <c r="BK120" i="8"/>
  <c r="J120" i="8"/>
  <c r="J96" i="8" s="1"/>
  <c r="J127" i="4"/>
  <c r="J97" i="4" s="1"/>
  <c r="J33" i="3"/>
  <c r="AV96" i="1"/>
  <c r="AT96" i="1" s="1"/>
  <c r="F33" i="4"/>
  <c r="AZ97" i="1" s="1"/>
  <c r="J35" i="5"/>
  <c r="AV99" i="1" s="1"/>
  <c r="AT99" i="1" s="1"/>
  <c r="F33" i="6"/>
  <c r="AZ100" i="1"/>
  <c r="F33" i="7"/>
  <c r="AZ101" i="1"/>
  <c r="J33" i="8"/>
  <c r="AV102" i="1"/>
  <c r="AT102" i="1" s="1"/>
  <c r="J33" i="9"/>
  <c r="AV103" i="1" s="1"/>
  <c r="AT103" i="1" s="1"/>
  <c r="BC94" i="1"/>
  <c r="AY94" i="1"/>
  <c r="BD94" i="1"/>
  <c r="W33" i="1"/>
  <c r="F33" i="3"/>
  <c r="AZ96" i="1"/>
  <c r="J33" i="4"/>
  <c r="AV97" i="1" s="1"/>
  <c r="AT97" i="1" s="1"/>
  <c r="F35" i="5"/>
  <c r="AZ99" i="1" s="1"/>
  <c r="AZ98" i="1" s="1"/>
  <c r="AV98" i="1" s="1"/>
  <c r="AT98" i="1" s="1"/>
  <c r="J33" i="6"/>
  <c r="AV100" i="1" s="1"/>
  <c r="AT100" i="1" s="1"/>
  <c r="J33" i="7"/>
  <c r="AV101" i="1" s="1"/>
  <c r="AT101" i="1" s="1"/>
  <c r="F33" i="8"/>
  <c r="AZ102" i="1"/>
  <c r="BB94" i="1"/>
  <c r="W31" i="1" s="1"/>
  <c r="F33" i="9"/>
  <c r="AZ103" i="1"/>
  <c r="BA94" i="1"/>
  <c r="W30" i="1" s="1"/>
  <c r="J33" i="2"/>
  <c r="AV95" i="1"/>
  <c r="AT95" i="1" s="1"/>
  <c r="F33" i="2"/>
  <c r="AZ95" i="1" s="1"/>
  <c r="J30" i="3" l="1"/>
  <c r="AG96" i="1" s="1"/>
  <c r="AN96" i="1" s="1"/>
  <c r="J96" i="3"/>
  <c r="BK126" i="4"/>
  <c r="J126" i="4" s="1"/>
  <c r="J96" i="4" s="1"/>
  <c r="BK123" i="7"/>
  <c r="J123" i="7"/>
  <c r="J96" i="7" s="1"/>
  <c r="BK151" i="2"/>
  <c r="J151" i="2" s="1"/>
  <c r="J30" i="2" s="1"/>
  <c r="AG95" i="1" s="1"/>
  <c r="BK127" i="5"/>
  <c r="J127" i="5" s="1"/>
  <c r="J98" i="5" s="1"/>
  <c r="BK122" i="9"/>
  <c r="J122" i="9"/>
  <c r="J96" i="9" s="1"/>
  <c r="BK121" i="6"/>
  <c r="J121" i="6" s="1"/>
  <c r="J30" i="6" s="1"/>
  <c r="AG100" i="1" s="1"/>
  <c r="J39" i="3"/>
  <c r="AU94" i="1"/>
  <c r="AX94" i="1"/>
  <c r="AZ94" i="1"/>
  <c r="AV94" i="1"/>
  <c r="AK29" i="1" s="1"/>
  <c r="W32" i="1"/>
  <c r="J30" i="8"/>
  <c r="AG102" i="1"/>
  <c r="AN102" i="1" s="1"/>
  <c r="AW94" i="1"/>
  <c r="AK30" i="1"/>
  <c r="J39" i="2" l="1"/>
  <c r="J39" i="6"/>
  <c r="J96" i="2"/>
  <c r="J96" i="6"/>
  <c r="J39" i="8"/>
  <c r="AN100" i="1"/>
  <c r="AN95" i="1"/>
  <c r="J30" i="9"/>
  <c r="AG103" i="1" s="1"/>
  <c r="J30" i="4"/>
  <c r="AG97" i="1"/>
  <c r="AN97" i="1" s="1"/>
  <c r="J30" i="7"/>
  <c r="AG101" i="1"/>
  <c r="J32" i="5"/>
  <c r="AG99" i="1" s="1"/>
  <c r="AG98" i="1" s="1"/>
  <c r="AN98" i="1" s="1"/>
  <c r="AT94" i="1"/>
  <c r="W29" i="1"/>
  <c r="J41" i="5" l="1"/>
  <c r="J39" i="7"/>
  <c r="J39" i="4"/>
  <c r="AN99" i="1"/>
  <c r="J39" i="9"/>
  <c r="AN103" i="1"/>
  <c r="AN101" i="1"/>
  <c r="AG94" i="1"/>
  <c r="AN94" i="1" l="1"/>
  <c r="AK26" i="1"/>
  <c r="AK35" i="1"/>
</calcChain>
</file>

<file path=xl/sharedStrings.xml><?xml version="1.0" encoding="utf-8"?>
<sst xmlns="http://schemas.openxmlformats.org/spreadsheetml/2006/main" count="21177" uniqueCount="3108">
  <si>
    <t>Export Komplet</t>
  </si>
  <si>
    <t/>
  </si>
  <si>
    <t>2.0</t>
  </si>
  <si>
    <t>ZAMOK</t>
  </si>
  <si>
    <t>False</t>
  </si>
  <si>
    <t>{409faf69-cc77-4296-b920-b87e27468555}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</si>
  <si>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</si>
  <si>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</si>
  <si>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</si>
  <si>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</si>
  <si>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</si>
  <si>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</si>
  <si>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</si>
  <si>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SONA6714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</si>
  <si>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</si>
  <si>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</si>
  <si>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Kolová, odborné učebny</t>
  </si>
  <si>
    <t>KSO:</t>
  </si>
  <si>
    <t>CC-CZ:</t>
  </si>
  <si>
    <t>Místo:</t>
  </si>
  <si>
    <t xml:space="preserve"> </t>
  </si>
  <si>
    <t>Datum:</t>
  </si>
  <si>
    <t>Zadavatel:</t>
  </si>
  <si>
    <t>IČ:</t>
  </si>
  <si>
    <t>Obec Kolová</t>
  </si>
  <si>
    <t>DIČ:</t>
  </si>
  <si>
    <t>Uchazeč:</t>
  </si>
  <si>
    <t>14707551</t>
  </si>
  <si>
    <t>STASKO plus,spol. s r.o.,Rolavská 10,K.Vary</t>
  </si>
  <si>
    <t>CZ14707551</t>
  </si>
  <si>
    <t>Projektant:</t>
  </si>
  <si>
    <t>DPT projekty s.r.o.Ostrov</t>
  </si>
  <si>
    <t>True</t>
  </si>
  <si>
    <t>Zpracovatel:</t>
  </si>
  <si>
    <t>Neubauerová Soňa, SK-Projekt Ostrov</t>
  </si>
  <si>
    <t>Poznámka:</t>
  </si>
  <si>
    <t>Soupis prací je sestaven s využitím položek Cenové soustavy ÚRS.Cenové a technické podmínky položek Cenové soustavy ÚRS, které nejsou uvedeny v soupisu prací (informace z tzv.úvodních katalogů) jsou neomezeně dálkově k dispozici na www.cs-urs.cz. Položky soupisu prací, které nemají ve sloupci ,,Cenová soustava" uveden žádný údaj,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</si>
  <si>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</si>
  <si>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</si>
  <si>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</si>
  <si>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</si>
  <si>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</si>
  <si>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</si>
  <si>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</si>
  <si>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</si>
  <si>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</si>
  <si>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</si>
  <si>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</si>
  <si>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</si>
  <si>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</si>
  <si>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</si>
  <si>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</si>
  <si>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</si>
  <si>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</si>
  <si>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</si>
  <si>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</si>
  <si>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</si>
  <si>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</si>
  <si>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</si>
  <si>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</si>
  <si>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</si>
  <si>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</si>
  <si>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</si>
  <si>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</si>
  <si>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</si>
  <si>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</si>
  <si>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</si>
  <si>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</si>
  <si>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</si>
  <si>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</si>
  <si>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</si>
  <si>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</si>
  <si>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</si>
  <si>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</si>
  <si>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</si>
  <si>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</si>
  <si>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</si>
  <si>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</si>
  <si>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</si>
  <si>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</si>
  <si>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</si>
  <si>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</si>
  <si>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</si>
  <si>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Architektonické a stavebně technické řešení</t>
  </si>
  <si>
    <t>STA</t>
  </si>
  <si>
    <t>1</t>
  </si>
  <si>
    <t>{000d0bb9-2fe5-4953-8791-c7ac6e588655}</t>
  </si>
  <si>
    <t>2</t>
  </si>
  <si>
    <t>02</t>
  </si>
  <si>
    <t>Vybavení objektu</t>
  </si>
  <si>
    <t>{c2f9e95c-b991-4dc3-89d1-357675161381}</t>
  </si>
  <si>
    <t>03</t>
  </si>
  <si>
    <t>ZTI</t>
  </si>
  <si>
    <t>{e7554d02-cb24-44cf-9bdd-e34aa9f299a2}</t>
  </si>
  <si>
    <t>04</t>
  </si>
  <si>
    <t>Slaboproud</t>
  </si>
  <si>
    <t>{551ee182-30c7-4b60-80fc-b4e8b9c9c4ac}</t>
  </si>
  <si>
    <t>04-01</t>
  </si>
  <si>
    <t>ZŠ Kolová -...</t>
  </si>
  <si>
    <t>Soupis</t>
  </si>
  <si>
    <t>{be8a0387-f5b4-4f98-b89d-a65010730606}</t>
  </si>
  <si>
    <t>05</t>
  </si>
  <si>
    <t>Silnoproudá elektrotechnika</t>
  </si>
  <si>
    <t>{582913b8-2a5f-4240-8684-eb40fc5914e5}</t>
  </si>
  <si>
    <t>06</t>
  </si>
  <si>
    <t>Vytápění</t>
  </si>
  <si>
    <t>{f31b39ad-034d-4295-847e-3f15d59f3a4e}</t>
  </si>
  <si>
    <t>07</t>
  </si>
  <si>
    <t>Vzduchotechnika</t>
  </si>
  <si>
    <t>{d45bba2e-b5dc-41cd-8805-abf6c5f3fb0e}</t>
  </si>
  <si>
    <t>08</t>
  </si>
  <si>
    <t>Vedlejší náklady</t>
  </si>
  <si>
    <t>{b8ca3fc1-f21c-472e-871d-32718bd6ec38}</t>
  </si>
  <si>
    <t>KRYCÍ LIST SOUPISU PRACÍ</t>
  </si>
  <si>
    <t>Objekt:</t>
  </si>
  <si>
    <t>01 - Architektonické a stavebně technické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</si>
  <si>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</si>
  <si>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</si>
  <si>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</si>
  <si>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</si>
  <si>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</si>
  <si>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</si>
  <si>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</si>
  <si>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</si>
  <si>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</si>
  <si>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</si>
  <si>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</si>
  <si>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</si>
  <si>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91 - Doplňující konstrukce a práce pozemních komunikací, letišť a ploch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</si>
  <si>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</si>
  <si>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</si>
  <si>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</si>
  <si>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</si>
  <si>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98 - Demolice 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</si>
  <si>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</si>
  <si>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</si>
  <si>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</si>
  <si>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</si>
  <si>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</si>
  <si>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</si>
  <si>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742 - Elektroinstalace - slaboproud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</si>
  <si>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</si>
  <si>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</si>
  <si>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</si>
  <si>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</si>
  <si>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</si>
  <si>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</si>
  <si>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</si>
  <si>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</si>
  <si>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</si>
  <si>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</si>
  <si>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</si>
  <si>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</si>
  <si>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OTV - Výplně otvorů</t>
  </si>
  <si>
    <t>OST - Ostatní</t>
  </si>
  <si>
    <t xml:space="preserve">    VYT - Výtah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</si>
  <si>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</si>
  <si>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</si>
  <si>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</si>
  <si>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</si>
  <si>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</si>
  <si>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</si>
  <si>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</si>
  <si>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</si>
  <si>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</si>
  <si>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</si>
  <si>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</si>
  <si>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</si>
  <si>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</si>
  <si>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</si>
  <si>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</si>
  <si>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</si>
  <si>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</si>
  <si>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</si>
  <si>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131551101</t>
  </si>
  <si>
    <t>Hloubení jam nezapažených v hornině třídy těžitelnosti III skupiny 6 objem do 20 m3 strojně</t>
  </si>
  <si>
    <t>m3</t>
  </si>
  <si>
    <t>CS ÚRS 2022 01</t>
  </si>
  <si>
    <t>4</t>
  </si>
  <si>
    <t>-713859761</t>
  </si>
  <si>
    <t>VV</t>
  </si>
  <si>
    <t>výkop pro základ výtahu</t>
  </si>
  <si>
    <t>3,30*3,0*1,0</t>
  </si>
  <si>
    <t>162751157</t>
  </si>
  <si>
    <t>Vodorovné přemístění přes 9 000 do 10000 m výkopku/sypaniny z horniny třídy těžitelnosti III skupiny 6 a 7</t>
  </si>
  <si>
    <t>-1645297889</t>
  </si>
  <si>
    <t>3</t>
  </si>
  <si>
    <t>162751159</t>
  </si>
  <si>
    <t>Příplatek k vodorovnému přemístění výkopku/sypaniny z horniny třídy těžitelnosti III skupiny 6 a 7 za každých dalších 1000 m přes 10000 m</t>
  </si>
  <si>
    <t>1388770787</t>
  </si>
  <si>
    <t>celkem cca 13km</t>
  </si>
  <si>
    <t>9,90*3</t>
  </si>
  <si>
    <t>171251201</t>
  </si>
  <si>
    <t>Uložení sypaniny na skládky nebo meziskládky</t>
  </si>
  <si>
    <t>-2028462410</t>
  </si>
  <si>
    <t>5</t>
  </si>
  <si>
    <t>171201231</t>
  </si>
  <si>
    <t>Poplatek za uložení zeminy a kamení na recyklační skládce (skládkovné) kód odpadu 17 05 04</t>
  </si>
  <si>
    <t>t</t>
  </si>
  <si>
    <t>-141441012</t>
  </si>
  <si>
    <t>9,90*2</t>
  </si>
  <si>
    <t>6</t>
  </si>
  <si>
    <t>174151101</t>
  </si>
  <si>
    <t>Zásyp jam, šachet rýh nebo kolem objektů sypaninou se zhutněním</t>
  </si>
  <si>
    <t>-1549310572</t>
  </si>
  <si>
    <t>zásyp okolo základů výtahové šachty</t>
  </si>
  <si>
    <t>1,0</t>
  </si>
  <si>
    <t>okolo výtahové šachty navíc</t>
  </si>
  <si>
    <t>výměra dle PD</t>
  </si>
  <si>
    <t>zemina se nakoupí</t>
  </si>
  <si>
    <t>Součet</t>
  </si>
  <si>
    <t>7</t>
  </si>
  <si>
    <t>M</t>
  </si>
  <si>
    <t>10364100</t>
  </si>
  <si>
    <t>zemina pro terénní úpravy - tříděná</t>
  </si>
  <si>
    <t>8</t>
  </si>
  <si>
    <t>1415729826</t>
  </si>
  <si>
    <t>3,0*2,0</t>
  </si>
  <si>
    <t>181951112</t>
  </si>
  <si>
    <t>Úprava pláně v hornině třídy těžitelnosti I skupiny 1 až 3 se zhutněním strojně</t>
  </si>
  <si>
    <t>m2</t>
  </si>
  <si>
    <t>687333335</t>
  </si>
  <si>
    <t>pod konstrukci venkovní zámkové dlaby</t>
  </si>
  <si>
    <t>34</t>
  </si>
  <si>
    <t>9</t>
  </si>
  <si>
    <t>181411121</t>
  </si>
  <si>
    <t>Založení lučního trávníku výsevem pl do 1000 m2 v rovině a ve svahu do 1:5</t>
  </si>
  <si>
    <t>-435482282</t>
  </si>
  <si>
    <t>10</t>
  </si>
  <si>
    <t>00572100</t>
  </si>
  <si>
    <t>osivo jetelotráva intenzivní víceletá</t>
  </si>
  <si>
    <t>kg</t>
  </si>
  <si>
    <t>-1890566245</t>
  </si>
  <si>
    <t>20*0,05*1,03</t>
  </si>
  <si>
    <t>Zakládání</t>
  </si>
  <si>
    <t>11</t>
  </si>
  <si>
    <t>273321411</t>
  </si>
  <si>
    <t>Základové desky ze ŽB bez zvýšených nároků na prostředí tř. C 20/25</t>
  </si>
  <si>
    <t>-1146874373</t>
  </si>
  <si>
    <t>základ výtahu</t>
  </si>
  <si>
    <t>2,26*2,0*0,75</t>
  </si>
  <si>
    <t>-1,96*1,60*0,55</t>
  </si>
  <si>
    <t>0,1*0,10*0,90</t>
  </si>
  <si>
    <t>12</t>
  </si>
  <si>
    <t>273351121</t>
  </si>
  <si>
    <t>Zřízení bednění základových desek</t>
  </si>
  <si>
    <t>978023003</t>
  </si>
  <si>
    <t>0,75*(2,0*2+2,26*2)</t>
  </si>
  <si>
    <t>0,55*(1,96*2+1,60*2)</t>
  </si>
  <si>
    <t>0,10*0,9</t>
  </si>
  <si>
    <t>13</t>
  </si>
  <si>
    <t>273351122</t>
  </si>
  <si>
    <t>Odstranění bednění základových desek</t>
  </si>
  <si>
    <t>740921145</t>
  </si>
  <si>
    <t>14</t>
  </si>
  <si>
    <t>273361821</t>
  </si>
  <si>
    <t>Výztuž základových desek betonářskou ocelí 10 505 (R)</t>
  </si>
  <si>
    <t>1419495476</t>
  </si>
  <si>
    <t>72,41/1000</t>
  </si>
  <si>
    <t>279311115</t>
  </si>
  <si>
    <t>Postupné podbetonování základového zdiva prostým betonem tř. C 20/25</t>
  </si>
  <si>
    <t>-423089316</t>
  </si>
  <si>
    <t>výměra dle v.č.2</t>
  </si>
  <si>
    <t>Svislé konstrukce</t>
  </si>
  <si>
    <t>16</t>
  </si>
  <si>
    <t>311272031</t>
  </si>
  <si>
    <t>Zdivo z pórobetonových tvárnic hladkých přes P2 do P4 přes 450 do 600 kg/m3 na tenkovrstvou maltu tl 200 mm</t>
  </si>
  <si>
    <t>120954120</t>
  </si>
  <si>
    <t>3.NP</t>
  </si>
  <si>
    <t>3,45*(3,30+2,0)</t>
  </si>
  <si>
    <t>-0,7*1,97</t>
  </si>
  <si>
    <t>17</t>
  </si>
  <si>
    <t>311272131</t>
  </si>
  <si>
    <t>Zdivo z pórobetonových tvárnic hladkých přes P2 do P4 přes 450 do 600 kg/m3 na tenkovrstvou maltu tl 250 mm</t>
  </si>
  <si>
    <t>1998538184</t>
  </si>
  <si>
    <t>obvodové zdivo 3.NP</t>
  </si>
  <si>
    <t>3,0*(17,08*2+10,83*2+2,96*2+0,25*2)</t>
  </si>
  <si>
    <t>-(1,85*2,0*3+1,5*2,0*3+1,5*2,0*6)</t>
  </si>
  <si>
    <t>-(1,35*2,0*3+1,0*1,4*2+0,5*1,15*2+0,9*2,1)+0,32</t>
  </si>
  <si>
    <t>18</t>
  </si>
  <si>
    <t>3112700R1</t>
  </si>
  <si>
    <t>Půloblouk z plynosilikátových tvárnic, poloměr 150mm - vytvoření + montáž a dodávka</t>
  </si>
  <si>
    <t>m</t>
  </si>
  <si>
    <t>-2132258339</t>
  </si>
  <si>
    <t>19</t>
  </si>
  <si>
    <t>311234231</t>
  </si>
  <si>
    <t>Zdivo jednovrstvé z cihel děrovaných do P10 na maltu M10 tl 240 mm</t>
  </si>
  <si>
    <t>-1859625948</t>
  </si>
  <si>
    <t>výtahové zdivo</t>
  </si>
  <si>
    <t>12,10*2,26</t>
  </si>
  <si>
    <t>20</t>
  </si>
  <si>
    <t>330321510</t>
  </si>
  <si>
    <t>Sloupy nebo pilíře ze ŽB tř. C 20/25 bez výztuže</t>
  </si>
  <si>
    <t>-1047738099</t>
  </si>
  <si>
    <t>viz výkres věnců</t>
  </si>
  <si>
    <t>výztuž započtena ve výztuži věnců</t>
  </si>
  <si>
    <t>0,40*0,25*3*6</t>
  </si>
  <si>
    <t>331351121</t>
  </si>
  <si>
    <t>Zřízení bednění čtyřúhelníkových sloupů v do 4 m průřezu přes 0,08 do 0,16 m2</t>
  </si>
  <si>
    <t>1197136167</t>
  </si>
  <si>
    <t>3,0*(0,4*2+0,25*2)*6</t>
  </si>
  <si>
    <t>22</t>
  </si>
  <si>
    <t>331351122</t>
  </si>
  <si>
    <t>Odstranění bednění čtyřúhelníkových sloupů v do 4 m průřezu přes 0,08 do 0,16 m2</t>
  </si>
  <si>
    <t>1960880354</t>
  </si>
  <si>
    <t>23</t>
  </si>
  <si>
    <t>340237212</t>
  </si>
  <si>
    <t>Zazdívka otvorů v příčkách nebo stěnách pl přes 0,09 do 0,25 m2 cihlami plnými tl přes 100 mm</t>
  </si>
  <si>
    <t>kus</t>
  </si>
  <si>
    <t>CS ÚRS 2021 02</t>
  </si>
  <si>
    <t>-503737948</t>
  </si>
  <si>
    <t>2.NP</t>
  </si>
  <si>
    <t>24</t>
  </si>
  <si>
    <t>342244121</t>
  </si>
  <si>
    <t>Příčka z cihel děrovaných do P10 na maltu M10 tloušťky 140 mm</t>
  </si>
  <si>
    <t>2048247981</t>
  </si>
  <si>
    <t>12,10*(2,26+2,0*2)</t>
  </si>
  <si>
    <t>-(0,9*2,1*3+0,9*2,2)</t>
  </si>
  <si>
    <t>25</t>
  </si>
  <si>
    <t>342241161</t>
  </si>
  <si>
    <t>Příčky z cihel plných dl 290 mm pevnosti P 7,5 až 15 na MC tl 65 mm</t>
  </si>
  <si>
    <t>-2027759547</t>
  </si>
  <si>
    <t>okolo základu výtahu</t>
  </si>
  <si>
    <t>0,75*(2,0+2,3)</t>
  </si>
  <si>
    <t>26</t>
  </si>
  <si>
    <t>317168022</t>
  </si>
  <si>
    <t>Překlad keramický plochý š 145 mm dl 1250 mm</t>
  </si>
  <si>
    <t>1300270479</t>
  </si>
  <si>
    <t>27</t>
  </si>
  <si>
    <t>317143441</t>
  </si>
  <si>
    <t>Překlad nosný z pórobetonu ve zdech tl 250 mm dl do 1300 mm</t>
  </si>
  <si>
    <t>-1668445410</t>
  </si>
  <si>
    <t>28</t>
  </si>
  <si>
    <t>317235811</t>
  </si>
  <si>
    <t>Doplnění zdiva hlavních a kordónových říms cihlami pálenými na maltu</t>
  </si>
  <si>
    <t>788246316</t>
  </si>
  <si>
    <t>předpoklad</t>
  </si>
  <si>
    <t>viz výkres č.16</t>
  </si>
  <si>
    <t>29</t>
  </si>
  <si>
    <t>317944321</t>
  </si>
  <si>
    <t>Válcované nosníky do č.12 dodatečně osazované do připravených otvorů</t>
  </si>
  <si>
    <t>1677607161</t>
  </si>
  <si>
    <t>nad vybouranými otvory</t>
  </si>
  <si>
    <t>1.NP</t>
  </si>
  <si>
    <t>5x I80</t>
  </si>
  <si>
    <t>5,94*1,50*5/1000</t>
  </si>
  <si>
    <t>4x I80</t>
  </si>
  <si>
    <t>5,94*1,50*4/1000</t>
  </si>
  <si>
    <t>30</t>
  </si>
  <si>
    <t>317234410</t>
  </si>
  <si>
    <t>Vyzdívka mezi nosníky z cihel pálených na MC</t>
  </si>
  <si>
    <t>1307920760</t>
  </si>
  <si>
    <t>překlady nad vybouranými otvory</t>
  </si>
  <si>
    <t>0,75*1,50*0,08</t>
  </si>
  <si>
    <t>0,65*1,50*0,08</t>
  </si>
  <si>
    <t>31</t>
  </si>
  <si>
    <t>346244381</t>
  </si>
  <si>
    <t>Plentování jednostranné v do 200 mm válcovaných nosníků cihlami</t>
  </si>
  <si>
    <t>1511889996</t>
  </si>
  <si>
    <t>1,50*0,08*2</t>
  </si>
  <si>
    <t>32</t>
  </si>
  <si>
    <t>317251003</t>
  </si>
  <si>
    <t>Schránka nenosná žaluziová osazovaná do zdiva z pórobetonu dl přes 1000 do 1500 mm</t>
  </si>
  <si>
    <t>1773991991</t>
  </si>
  <si>
    <t>pro prvek O1 + O2 + O3 + O4</t>
  </si>
  <si>
    <t>33</t>
  </si>
  <si>
    <t>317251005</t>
  </si>
  <si>
    <t>Schránka nenosná žaluziová osazovaná do zdiva z pórobetonu dl přes 1500 do 2000 mm</t>
  </si>
  <si>
    <t>969068035</t>
  </si>
  <si>
    <t>pro prvek O1</t>
  </si>
  <si>
    <t>310321111</t>
  </si>
  <si>
    <t>Zabetonování otvorů do pl 1 m2 ve zdivu nadzákladovém včetně bednění a výztuže</t>
  </si>
  <si>
    <t>-444863341</t>
  </si>
  <si>
    <t>kapes po osazení stropních nosníků</t>
  </si>
  <si>
    <t>nad 2.NP</t>
  </si>
  <si>
    <t>0,15*0,25*0,25*82</t>
  </si>
  <si>
    <t>Vodorovné konstrukce</t>
  </si>
  <si>
    <t>35</t>
  </si>
  <si>
    <t>411321515</t>
  </si>
  <si>
    <t>Stropy deskové ze ŽB tř. C 20/25</t>
  </si>
  <si>
    <t>1330830218</t>
  </si>
  <si>
    <t>stropní deska výtahové šachty</t>
  </si>
  <si>
    <t>0,15*2,26*2,0</t>
  </si>
  <si>
    <t>36</t>
  </si>
  <si>
    <t>411351011</t>
  </si>
  <si>
    <t>Zřízení bednění stropů deskových tl přes 5 do 25 cm bez podpěrné kce</t>
  </si>
  <si>
    <t>-272624201</t>
  </si>
  <si>
    <t>1,96*1,60+0,15*(2,0*2+2,26*2)</t>
  </si>
  <si>
    <t>37</t>
  </si>
  <si>
    <t>411351012</t>
  </si>
  <si>
    <t>Odstranění bednění stropů deskových tl přes 5 do 25 cm bez podpěrné kce</t>
  </si>
  <si>
    <t>-578662488</t>
  </si>
  <si>
    <t>38</t>
  </si>
  <si>
    <t>411354311</t>
  </si>
  <si>
    <t>Zřízení podpěrné konstrukce stropů výšky do 4 m tl přes 5 do 15 cm</t>
  </si>
  <si>
    <t>1828813835</t>
  </si>
  <si>
    <t>1,96*1,60</t>
  </si>
  <si>
    <t>39</t>
  </si>
  <si>
    <t>411354312</t>
  </si>
  <si>
    <t>Odstranění podpěrné konstrukce stropů výšky do 4 m tl přes 5 do 15 cm</t>
  </si>
  <si>
    <t>-2121763313</t>
  </si>
  <si>
    <t>40</t>
  </si>
  <si>
    <t>411361821</t>
  </si>
  <si>
    <t>Výztuž stropů betonářskou ocelí 10 505</t>
  </si>
  <si>
    <t>131195554</t>
  </si>
  <si>
    <t>8,41/1000</t>
  </si>
  <si>
    <t>41</t>
  </si>
  <si>
    <t>411362021</t>
  </si>
  <si>
    <t>Výztuž stropů svařovanými sítěmi Kari</t>
  </si>
  <si>
    <t>2105022626</t>
  </si>
  <si>
    <t>32,40/1000</t>
  </si>
  <si>
    <t>42</t>
  </si>
  <si>
    <t>411354245</t>
  </si>
  <si>
    <t>Bednění stropů ztracené z hraněných trapézových vln do v 60 mm plech pozinkovaný do tl 0,75 mm</t>
  </si>
  <si>
    <t>-619890112</t>
  </si>
  <si>
    <t>P</t>
  </si>
  <si>
    <t>Poznámka k položce:_x000D_
plechy TR 50/250 - 0,63mm</t>
  </si>
  <si>
    <t>strop nad 2.NP</t>
  </si>
  <si>
    <t>67+7,5+65+21+10,5+15,5</t>
  </si>
  <si>
    <t>43</t>
  </si>
  <si>
    <t>413941121</t>
  </si>
  <si>
    <t>Osazování ocelových válcovaných nosníků stropů I, IE, U, UE nebo L do č.12 nebo výšky do 120 mm</t>
  </si>
  <si>
    <t>-2019416282</t>
  </si>
  <si>
    <t>I120</t>
  </si>
  <si>
    <t>11,10*1,5*3/1000</t>
  </si>
  <si>
    <t>nosník výtahu</t>
  </si>
  <si>
    <t>I120 - 2m</t>
  </si>
  <si>
    <t>11,10*2,0/1000</t>
  </si>
  <si>
    <t>44</t>
  </si>
  <si>
    <t>13010714</t>
  </si>
  <si>
    <t>ocel profilová jakost S235JR (11 375) průřez I (IPN) 120</t>
  </si>
  <si>
    <t>-483011216</t>
  </si>
  <si>
    <t>11,10*1,5*3/1000*1,08</t>
  </si>
  <si>
    <t>11,10*2,0/1000*1,08</t>
  </si>
  <si>
    <t>45</t>
  </si>
  <si>
    <t>413941123</t>
  </si>
  <si>
    <t>Osazování ocelových válcovaných nosníků stropů I, IE, U, UE nebo L č. 14 až 22 nebo výšky přes 120 do 220 mm</t>
  </si>
  <si>
    <t>610217875</t>
  </si>
  <si>
    <t>I160</t>
  </si>
  <si>
    <t>17,90*(2,9*4+3,3*3+4,1*6)/1000</t>
  </si>
  <si>
    <t>I200</t>
  </si>
  <si>
    <t>26,20*(6,5*13+6,5*12)/1000</t>
  </si>
  <si>
    <t>46</t>
  </si>
  <si>
    <t>13010718</t>
  </si>
  <si>
    <t>ocel profilová jakost S235JR (11 375) průřez I (IPN) 160</t>
  </si>
  <si>
    <t>-106490243</t>
  </si>
  <si>
    <t>17,90*(2,9*4+3,3*3+4,1*6)/1000*1,08</t>
  </si>
  <si>
    <t>47</t>
  </si>
  <si>
    <t>13010722</t>
  </si>
  <si>
    <t>ocel profilová jakost S235JR (11 375) průřez I (IPN) 200</t>
  </si>
  <si>
    <t>-833371001</t>
  </si>
  <si>
    <t>26,20*(6,5*13+6,5*12)/1000*1,08</t>
  </si>
  <si>
    <t>1,1</t>
  </si>
  <si>
    <t>48</t>
  </si>
  <si>
    <t>4130000R1</t>
  </si>
  <si>
    <t>Oprava zhlaví dřevěných trámů - 2xU180 dl.1,8 + svorníky M12 - montáž a dodávka</t>
  </si>
  <si>
    <t>-1235834789</t>
  </si>
  <si>
    <t xml:space="preserve">v.č.11 </t>
  </si>
  <si>
    <t>49</t>
  </si>
  <si>
    <t>417321414</t>
  </si>
  <si>
    <t>Ztužující pásy a věnce ze ŽB tř. C 20/25</t>
  </si>
  <si>
    <t>1939124377</t>
  </si>
  <si>
    <t>pro vyzdění 3.NP</t>
  </si>
  <si>
    <t>0,25*0,30*(17,08*2+10,83*2+2,96*2+0,25*2)</t>
  </si>
  <si>
    <t>0,25*0,15*(2,0+1,7+1,6+1,6+1,7+2,0+1,65+1,55)</t>
  </si>
  <si>
    <t>0,25*0,15*(1,65+1,55+1,65+1,6+1,6)</t>
  </si>
  <si>
    <t>Mezisoučet</t>
  </si>
  <si>
    <t>pro výtahovou šachtu</t>
  </si>
  <si>
    <t>0,15*0,15*(2,26+2,0*2)*2</t>
  </si>
  <si>
    <t>0,25*0,15*2,26*2</t>
  </si>
  <si>
    <t>spodní obvodový věnec</t>
  </si>
  <si>
    <t>0,25*0,15*(17,08*2+10,83*2+2,96*2+0,25*2)</t>
  </si>
  <si>
    <t>50</t>
  </si>
  <si>
    <t>417351115</t>
  </si>
  <si>
    <t>Zřízení bednění ztužujících věnců</t>
  </si>
  <si>
    <t>49274797</t>
  </si>
  <si>
    <t>0,30*2*(17,08*2+10,83*2+2,96*2+0,25*2)</t>
  </si>
  <si>
    <t>0,15*2*(2,0+1,7+1,6+1,6+1,7+2,0+1,65+1,55)</t>
  </si>
  <si>
    <t>0,15*2*(1,65+1,55+1,65+1,6*2)</t>
  </si>
  <si>
    <t>0,15*2*(2,26*2+2,0*2)</t>
  </si>
  <si>
    <t>0,15*2*(17,08*2+10,83*2+2,96*2+0,25*2)</t>
  </si>
  <si>
    <t>51</t>
  </si>
  <si>
    <t>417351116</t>
  </si>
  <si>
    <t>Odstranění bednění ztužujících věnců</t>
  </si>
  <si>
    <t>-1724134520</t>
  </si>
  <si>
    <t>52</t>
  </si>
  <si>
    <t>417361821</t>
  </si>
  <si>
    <t>Výztuž ztužujících pásů a věnců betonářskou ocelí 10 505</t>
  </si>
  <si>
    <t>190589082</t>
  </si>
  <si>
    <t>včetně výztuže 6ks sloupů</t>
  </si>
  <si>
    <t>612/1000</t>
  </si>
  <si>
    <t>4,0*(2,0*2+2,26)*2/1000</t>
  </si>
  <si>
    <t>4,5*2,26*2/1000</t>
  </si>
  <si>
    <t>2,0*(17,08*2+10,83*2+2,96*2+0,25*2)/1000</t>
  </si>
  <si>
    <t>Komunikace pozemní</t>
  </si>
  <si>
    <t>53</t>
  </si>
  <si>
    <t>564750001</t>
  </si>
  <si>
    <t>Podklad z kameniva hrubého drceného vel. 8-16 mm plochy do 100 m2 tl 150 mm</t>
  </si>
  <si>
    <t>786224593</t>
  </si>
  <si>
    <t>konstrukce zámkové dlažby</t>
  </si>
  <si>
    <t>54</t>
  </si>
  <si>
    <t>596211110</t>
  </si>
  <si>
    <t>Kladení zámkové dlažby komunikací pro pěší ručně tl 60 mm skupiny A pl do 50 m2</t>
  </si>
  <si>
    <t>1881359495</t>
  </si>
  <si>
    <t>55</t>
  </si>
  <si>
    <t>59245018</t>
  </si>
  <si>
    <t>dlažba tvar obdélník betonová 200x100x60mm přírodní</t>
  </si>
  <si>
    <t>-1396977503</t>
  </si>
  <si>
    <t>34*1,03-0,02</t>
  </si>
  <si>
    <t>Úpravy povrchů, podlahy a osazování výplní</t>
  </si>
  <si>
    <t>56</t>
  </si>
  <si>
    <t>611142012</t>
  </si>
  <si>
    <t>Potažení vnitřních stropů rabicovým pletivem</t>
  </si>
  <si>
    <t>-1447931514</t>
  </si>
  <si>
    <t>doplnění podhledu - v.č.17</t>
  </si>
  <si>
    <t>5,0</t>
  </si>
  <si>
    <t>57</t>
  </si>
  <si>
    <t>611321141</t>
  </si>
  <si>
    <t>Vápenocementová omítka štuková dvouvrstvá vnitřních stropů rovných nanášená ručně</t>
  </si>
  <si>
    <t>-691389496</t>
  </si>
  <si>
    <t>oprava poškozených omítek v 1. a 2.NP</t>
  </si>
  <si>
    <t>58</t>
  </si>
  <si>
    <t>615142012</t>
  </si>
  <si>
    <t>Potažení vnitřních nosníků rabicovým pletivem</t>
  </si>
  <si>
    <t>1245391416</t>
  </si>
  <si>
    <t>(0,08*2+0,75)*0,90</t>
  </si>
  <si>
    <t>(0,08*2+0,65)*0,90</t>
  </si>
  <si>
    <t>59</t>
  </si>
  <si>
    <t>612325302</t>
  </si>
  <si>
    <t>Vápenocementová štuková omítka ostění nebo nadpraží</t>
  </si>
  <si>
    <t>251290719</t>
  </si>
  <si>
    <t>vybourané otvory výtah - stávající škola</t>
  </si>
  <si>
    <t>0,75*(0,9+2,13*2)</t>
  </si>
  <si>
    <t>0,65*(0,9+2,13*2)</t>
  </si>
  <si>
    <t>60</t>
  </si>
  <si>
    <t>612321141</t>
  </si>
  <si>
    <t>Vápenocementová omítka štuková dvouvrstvá vnitřních stěn nanášená ručně</t>
  </si>
  <si>
    <t>1486212029</t>
  </si>
  <si>
    <t>na vyzděných stěnách</t>
  </si>
  <si>
    <t>3,45*(16,58*2+13,34*2+3,2*2+2,0*2)</t>
  </si>
  <si>
    <t>-(1,35*2,0*3+1,0*1,4*2+0,5*1,15*2+0,7*1,97*2)</t>
  </si>
  <si>
    <t>0,25*(1,85*3+1,5*2+2,0*2*3+1,5*6+2,0*2*6)</t>
  </si>
  <si>
    <t>0,25*(1,35+2,0*2)*3</t>
  </si>
  <si>
    <t>0,25*(1,0*2+1,4*2*2+0,5*2+1,15*2*2)-0,12</t>
  </si>
  <si>
    <t>opravy poškozených ploch v 1. a 2.NP</t>
  </si>
  <si>
    <t>300</t>
  </si>
  <si>
    <t>61</t>
  </si>
  <si>
    <t>617321141</t>
  </si>
  <si>
    <t>Vápenocementová omítka štuková dvouvrstvá světlíků nebo výtahových šachet nanášená ručně</t>
  </si>
  <si>
    <t>-12395951</t>
  </si>
  <si>
    <t>1,60*1,96</t>
  </si>
  <si>
    <t>12,60*(1,60*2+1,96*2)</t>
  </si>
  <si>
    <t>-0,9*2,1*4</t>
  </si>
  <si>
    <t>0,15*(0,9+2,1*2)*4-0,35</t>
  </si>
  <si>
    <t>62</t>
  </si>
  <si>
    <t>622211011</t>
  </si>
  <si>
    <t>Montáž kontaktního zateplení vnějších stěn lepením a mechanickým kotvením polystyrénových desek do betonu a zdiva tl přes 40 do 80 mm</t>
  </si>
  <si>
    <t>-795719566</t>
  </si>
  <si>
    <t>fasáda F2 - výtah</t>
  </si>
  <si>
    <t>12,2*(2,0+2,26)</t>
  </si>
  <si>
    <t>-0,9*2,23+0,04</t>
  </si>
  <si>
    <t>63</t>
  </si>
  <si>
    <t>28376075</t>
  </si>
  <si>
    <t>deska EPS grafitová fasádní λ=0,030-0,031 tl 80mm</t>
  </si>
  <si>
    <t>-1077525188</t>
  </si>
  <si>
    <t>50*1,05+0,5</t>
  </si>
  <si>
    <t>64</t>
  </si>
  <si>
    <t>622211031</t>
  </si>
  <si>
    <t>Montáž kontaktního zateplení vnějších stěn lepením a mechanickým kotvením polystyrénových desek  do betonu a zdiva tl přes 120 do 160 mm</t>
  </si>
  <si>
    <t>-1416951436</t>
  </si>
  <si>
    <t>detail 4 - parapet římsy</t>
  </si>
  <si>
    <t>v.č.11</t>
  </si>
  <si>
    <t>XPS tl.140mm</t>
  </si>
  <si>
    <t>0,25*60</t>
  </si>
  <si>
    <t>65</t>
  </si>
  <si>
    <t>28376424</t>
  </si>
  <si>
    <t>deska z polystyrénu XPS, hrana polodrážková a hladký povrch 300kPA tl 140mm</t>
  </si>
  <si>
    <t>739354318</t>
  </si>
  <si>
    <t>15*1,05+0,25</t>
  </si>
  <si>
    <t>66</t>
  </si>
  <si>
    <t>622211041</t>
  </si>
  <si>
    <t>Montáž kontaktního zateplení vnějších stěn lepením a mechanickým kotvením polystyrénových desek  do betonu a zdiva tl přes 160 do 200 mmmm</t>
  </si>
  <si>
    <t>-1161752803</t>
  </si>
  <si>
    <t>fasáda F1</t>
  </si>
  <si>
    <t>3,45*(11,23*2+3,0*2+17,48*2+0,2*2)</t>
  </si>
  <si>
    <t>-(1,82*1,97*3+1,47*1,97*3+1,44*1,97*6)</t>
  </si>
  <si>
    <t>-(1,29*1,97*3+0,94*1,37*2+0,44*1,12*2)+0,47</t>
  </si>
  <si>
    <t>67</t>
  </si>
  <si>
    <t>28376081</t>
  </si>
  <si>
    <t>deska EPS grafitová fasádní λ=0,030-0,031 tl 200mm</t>
  </si>
  <si>
    <t>145581218</t>
  </si>
  <si>
    <t>173*1,05+0,35</t>
  </si>
  <si>
    <t>ztratné 5%</t>
  </si>
  <si>
    <t>68</t>
  </si>
  <si>
    <t>622231121</t>
  </si>
  <si>
    <t>Montáž kontaktního zateplení vnějších stěn lepením a mechanickým kotvením desek z fenolické pěny tl do 120 mm</t>
  </si>
  <si>
    <t>-238597679</t>
  </si>
  <si>
    <t>detail D3c - okna s žaluzií (bez omítky)</t>
  </si>
  <si>
    <t>0,25*(1,5*9+1,35*3+1,85*2)</t>
  </si>
  <si>
    <t>69</t>
  </si>
  <si>
    <t>28376808</t>
  </si>
  <si>
    <t>deska fenolická tepelně izolační fasádní λ=0,020 tl 100mm</t>
  </si>
  <si>
    <t>-151205190</t>
  </si>
  <si>
    <t>5,31*1,05+0,42</t>
  </si>
  <si>
    <t>70</t>
  </si>
  <si>
    <t>622231141</t>
  </si>
  <si>
    <t>Montáž kontaktního zateplení vnějších stěn lepením a mechanickým kotvením desek z fenolické pěny tl do 200 mm</t>
  </si>
  <si>
    <t>-1530355233</t>
  </si>
  <si>
    <t>u věnců</t>
  </si>
  <si>
    <t>0,30*(17,08*2+10,83*2+2,96*2+0,25*2)</t>
  </si>
  <si>
    <t>0,15*(2,0+1,7+1,6+1,6+1,7+2,0+1,65+1,55)</t>
  </si>
  <si>
    <t>0,15*(1,65+1,55+1,65+1,6+1,6)+0,55</t>
  </si>
  <si>
    <t>u sloupů</t>
  </si>
  <si>
    <t>0,25*3,0*6</t>
  </si>
  <si>
    <t>71</t>
  </si>
  <si>
    <t>28376813</t>
  </si>
  <si>
    <t>deska fenolická tepelně izolační fasádní λ=0,021 tl 200mm</t>
  </si>
  <si>
    <t>2031043294</t>
  </si>
  <si>
    <t>27*1,05+0,65</t>
  </si>
  <si>
    <t>72</t>
  </si>
  <si>
    <t>622212051</t>
  </si>
  <si>
    <t>Montáž kontaktního zateplení vnějšího ostění, nadpraží nebo parapetu hl. špalety do 400 mm lepením desek z polystyrenu tl do 40 mm</t>
  </si>
  <si>
    <t>-45928973</t>
  </si>
  <si>
    <t>XPS tl.20-30mm</t>
  </si>
  <si>
    <t>detail 3 - okenní parapety</t>
  </si>
  <si>
    <t>XPS tl.30mm</t>
  </si>
  <si>
    <t>73</t>
  </si>
  <si>
    <t>28376415</t>
  </si>
  <si>
    <t>deska z polystyrénu XPS, hrana polodrážková a hladký povrch 300kPA tl 30mm</t>
  </si>
  <si>
    <t>-605214425</t>
  </si>
  <si>
    <t>0,25*60*1,05+0,25</t>
  </si>
  <si>
    <t>0,20*27*1,05+0,33</t>
  </si>
  <si>
    <t>74</t>
  </si>
  <si>
    <t>622252002</t>
  </si>
  <si>
    <t>Montáž profilů kontaktního zateplení lepených</t>
  </si>
  <si>
    <t>-965412585</t>
  </si>
  <si>
    <t>rohové</t>
  </si>
  <si>
    <t>3,45*6+11,23*2+3*2+17,48*2+0,2*2+12,2*2+0,08</t>
  </si>
  <si>
    <t>rohové okolo oken a dveří</t>
  </si>
  <si>
    <t>2,0*2*3+2,0*2*9+1,4*2*2+1,15*2*2+2,2*2+0,4</t>
  </si>
  <si>
    <t>lišty s okapničkou</t>
  </si>
  <si>
    <t>1,85*3+1,5*3+1,5*6+1,35*3+1,0*2+0,5*2+0,9</t>
  </si>
  <si>
    <t>dilatační mezi objekty</t>
  </si>
  <si>
    <t>13*2</t>
  </si>
  <si>
    <t>v místě otvoru výtah - budova</t>
  </si>
  <si>
    <t>(0,9+2,2*2)*3</t>
  </si>
  <si>
    <t>dilatační u oken a dveří</t>
  </si>
  <si>
    <t>63+27</t>
  </si>
  <si>
    <t>parapetní</t>
  </si>
  <si>
    <t>75</t>
  </si>
  <si>
    <t>59051486</t>
  </si>
  <si>
    <t>profil rohový PVC 15x15mm s výztužnou tkaninou š 100mm pro ETICS</t>
  </si>
  <si>
    <t>517543361</t>
  </si>
  <si>
    <t>(109+63)*1,05+0,4</t>
  </si>
  <si>
    <t>76</t>
  </si>
  <si>
    <t>59051510</t>
  </si>
  <si>
    <t>profil začišťovací s okapnicí PVC s výztužnou tkaninou pro nadpraží ETICS</t>
  </si>
  <si>
    <t>496874311</t>
  </si>
  <si>
    <t>77</t>
  </si>
  <si>
    <t>59051500</t>
  </si>
  <si>
    <t>profil dilatační stěnový PVC s výztužnou tkaninou pro ETICS</t>
  </si>
  <si>
    <t>34179888</t>
  </si>
  <si>
    <t>(26+15,90)*1,05</t>
  </si>
  <si>
    <t>78</t>
  </si>
  <si>
    <t>59051476</t>
  </si>
  <si>
    <t>profil začišťovací PVC 9mm s výztužnou tkaninou pro ostění ETICS</t>
  </si>
  <si>
    <t>-2032548442</t>
  </si>
  <si>
    <t>(63+27)*1,05+0,5</t>
  </si>
  <si>
    <t>79</t>
  </si>
  <si>
    <t>59051512</t>
  </si>
  <si>
    <t>profil začišťovací s okapnicí PVC s výztužnou tkaninou pro parapet ETICS</t>
  </si>
  <si>
    <t>796422324</t>
  </si>
  <si>
    <t>80</t>
  </si>
  <si>
    <t>622142001</t>
  </si>
  <si>
    <t>Potažení vnějších stěn sklovláknitým pletivem vtlačeným do tenkovrstvé hmoty</t>
  </si>
  <si>
    <t>-694888116</t>
  </si>
  <si>
    <t>detail 2 - okapní římsa</t>
  </si>
  <si>
    <t>(0,15+0,32)*66-0,02</t>
  </si>
  <si>
    <t>průchod mezi výtahem a 3.NP</t>
  </si>
  <si>
    <t>0,60*(0,90+2,23*2)+0,78</t>
  </si>
  <si>
    <t>81</t>
  </si>
  <si>
    <t>622531012</t>
  </si>
  <si>
    <t>Tenkovrstvá silikonová zrnitá omítka zrnitost 1,5 mm vnějších stěn</t>
  </si>
  <si>
    <t>-1948849083</t>
  </si>
  <si>
    <t>173-3,45*(2,0+2,26)+27</t>
  </si>
  <si>
    <t>fasáda F2</t>
  </si>
  <si>
    <t>0,60*(0,90+2,23*2)+0,48</t>
  </si>
  <si>
    <t>82</t>
  </si>
  <si>
    <t>622151011</t>
  </si>
  <si>
    <t>Penetrační silikonový nátěr vnějších pastovitých tenkovrstvých omítek stěn</t>
  </si>
  <si>
    <t>1153533119</t>
  </si>
  <si>
    <t>83</t>
  </si>
  <si>
    <t>6200000R1</t>
  </si>
  <si>
    <t>Římsa F5 spodní - fasádní profil - fasádní profilovaná dekorační lišta EPS 110 + finální omítková úprava - montáž a dodávka</t>
  </si>
  <si>
    <t>-1486210747</t>
  </si>
  <si>
    <t>11,23*2+3,0*2+17,48*2+0,58</t>
  </si>
  <si>
    <t>84</t>
  </si>
  <si>
    <t>6200000R2</t>
  </si>
  <si>
    <t>Římsa F5 horní - fasádní profil - fasádní lišta EPS v.450, š.100-150mm + finální omítková úprava - montáž a dodávka</t>
  </si>
  <si>
    <t>750275032</t>
  </si>
  <si>
    <t>85</t>
  </si>
  <si>
    <t>629991011</t>
  </si>
  <si>
    <t>Zakrytí výplní otvorů a svislých ploch fólií přilepenou lepící páskou</t>
  </si>
  <si>
    <t>-1655936947</t>
  </si>
  <si>
    <t>pro opravu fasády 1.a 2.Np</t>
  </si>
  <si>
    <t>1,0*2,0*25+1,0*1,0*4+1,0*0,8*2+0,5*1,0*5</t>
  </si>
  <si>
    <t>0,6*0,6+0,6*0,9+1,5*2,5</t>
  </si>
  <si>
    <t>pro fasádu 3.NP</t>
  </si>
  <si>
    <t>1,85*2,0*3+1,5*2,0*3+1,5*2,0*6</t>
  </si>
  <si>
    <t>1,35*2,0*3+1,0*1,4*2+0,5*1,15*2</t>
  </si>
  <si>
    <t>86</t>
  </si>
  <si>
    <t>629995101</t>
  </si>
  <si>
    <t>Očištění vnějších ploch tlakovou vodou</t>
  </si>
  <si>
    <t>-823676119</t>
  </si>
  <si>
    <t>před nátěrem stávající fasády 1. a 2. NP</t>
  </si>
  <si>
    <t>výměra dle pol.783827423</t>
  </si>
  <si>
    <t>485</t>
  </si>
  <si>
    <t>87</t>
  </si>
  <si>
    <t>631311123</t>
  </si>
  <si>
    <t>Mazanina tl přes 80 do 120 mm z betonu prostého bez zvýšených nároků na prostředí tř. C 12/15</t>
  </si>
  <si>
    <t>-341055622</t>
  </si>
  <si>
    <t>pod základ výtahu</t>
  </si>
  <si>
    <t>2,5*2,5*0,10</t>
  </si>
  <si>
    <t>88</t>
  </si>
  <si>
    <t>631311125</t>
  </si>
  <si>
    <t>Mazanina tl přes 80 do 120 mm z betonu prostého bez zvýšených nároků na prostředí tř. C 20/25</t>
  </si>
  <si>
    <t>246595441</t>
  </si>
  <si>
    <t>vyrovnání koruny nosných stěn vnitř.schodiště</t>
  </si>
  <si>
    <t xml:space="preserve">po bourání </t>
  </si>
  <si>
    <t>0,10*0,30*5,0*2</t>
  </si>
  <si>
    <t>89</t>
  </si>
  <si>
    <t>631351101</t>
  </si>
  <si>
    <t>Zřízení bednění rýh a hran</t>
  </si>
  <si>
    <t>-667082871</t>
  </si>
  <si>
    <t>0,10*(0,30*2+5,0*2)*2</t>
  </si>
  <si>
    <t>90</t>
  </si>
  <si>
    <t>631351102</t>
  </si>
  <si>
    <t>Odstranění bednění rýh a hran</t>
  </si>
  <si>
    <t>1341971772</t>
  </si>
  <si>
    <t>91</t>
  </si>
  <si>
    <t>632451425</t>
  </si>
  <si>
    <t>Potěr pískocementový tl přes 10 do 20 mm tř. C 20 běžný</t>
  </si>
  <si>
    <t>-1952924204</t>
  </si>
  <si>
    <t>srovnatelně pro podbetonování ocel.konstrukce krovu</t>
  </si>
  <si>
    <t>v.č.13</t>
  </si>
  <si>
    <t>0,12*0,25*2</t>
  </si>
  <si>
    <t>92</t>
  </si>
  <si>
    <t>632451455</t>
  </si>
  <si>
    <t>Potěr pískocementový tl přes 40 do 50 mm tř. C 20 běžný</t>
  </si>
  <si>
    <t>-328018019</t>
  </si>
  <si>
    <t>vyrovnání podlahy otvorů</t>
  </si>
  <si>
    <t>z výtah. šachty</t>
  </si>
  <si>
    <t>0,9*0,75+0,9*0,65+0,9*0,4</t>
  </si>
  <si>
    <t>93</t>
  </si>
  <si>
    <t>6324500R1</t>
  </si>
  <si>
    <t>Cementová stěrka cca 5mm pro vyrovnání stávajících schodišťových stupmů</t>
  </si>
  <si>
    <t>-1233190733</t>
  </si>
  <si>
    <t>v.č.14</t>
  </si>
  <si>
    <t>1,4*2,7</t>
  </si>
  <si>
    <t>94</t>
  </si>
  <si>
    <t>644941112</t>
  </si>
  <si>
    <t>Osazování ventilačních mřížek velikosti přes 150 x 200 do 300 x 300 mm</t>
  </si>
  <si>
    <t>1305154682</t>
  </si>
  <si>
    <t>zakrytí odvětrání šachty</t>
  </si>
  <si>
    <t>95</t>
  </si>
  <si>
    <t>55341422</t>
  </si>
  <si>
    <t>průvětrník bez klapek se sítí 300x300mm</t>
  </si>
  <si>
    <t>-503928672</t>
  </si>
  <si>
    <t>Doplňující konstrukce a práce pozemních komunikací, letišť a ploch</t>
  </si>
  <si>
    <t>96</t>
  </si>
  <si>
    <t>916331112</t>
  </si>
  <si>
    <t>Osazení zahradního obrubníku betonového do lože z betonu s boční opěrou</t>
  </si>
  <si>
    <t>1024476423</t>
  </si>
  <si>
    <t>okolo zámkové dlažby</t>
  </si>
  <si>
    <t>97</t>
  </si>
  <si>
    <t>59217002</t>
  </si>
  <si>
    <t>obrubník betonový zahradní šedý 1000x50x200mm</t>
  </si>
  <si>
    <t>69926128</t>
  </si>
  <si>
    <t>Lešení a stavební výtahy</t>
  </si>
  <si>
    <t>98</t>
  </si>
  <si>
    <t>941111122</t>
  </si>
  <si>
    <t>Montáž lešení řadového trubkového lehkého s podlahami zatížení do 200 kg/m2 š přes 0,9 do 1,2 m v přes 10 do 25 m</t>
  </si>
  <si>
    <t>983077267</t>
  </si>
  <si>
    <t>okolo původní školy pro vyzdění 3.NP</t>
  </si>
  <si>
    <t>((11,5+12,5)/2-1,5)*(17,5*2+14,2*2+1,2*12)</t>
  </si>
  <si>
    <t>okolo výtahu</t>
  </si>
  <si>
    <t>(12,5-1,5)*(2,1+2,4+1,2*2)+0,2</t>
  </si>
  <si>
    <t>99</t>
  </si>
  <si>
    <t>941111222</t>
  </si>
  <si>
    <t>Příplatek k lešení řadovému trubkovému lehkému s podlahami š 1,2 m v 25 m za první a ZKD den použití</t>
  </si>
  <si>
    <t>474216773</t>
  </si>
  <si>
    <t>cca 4 měsíce</t>
  </si>
  <si>
    <t>893*30*4</t>
  </si>
  <si>
    <t>100</t>
  </si>
  <si>
    <t>941111822</t>
  </si>
  <si>
    <t>Demontáž lešení řadového trubkového lehkého s podlahami zatížení do 200 kg/m2 š přes 0,9 do 1,2 m v přes 10 do 25 m</t>
  </si>
  <si>
    <t>-10323502</t>
  </si>
  <si>
    <t>101</t>
  </si>
  <si>
    <t>949101111</t>
  </si>
  <si>
    <t>Lešení pomocné pro objekty pozemních staveb s lešeňovou podlahou v do 1,9 m zatížení do 150 kg/m2</t>
  </si>
  <si>
    <t>743746002</t>
  </si>
  <si>
    <t>vnitřní lešení ve 3.NP</t>
  </si>
  <si>
    <t>187</t>
  </si>
  <si>
    <t>vnitřní lešení 1. a 2.NP pro opravy omítek a malby</t>
  </si>
  <si>
    <t>163+176</t>
  </si>
  <si>
    <t>102</t>
  </si>
  <si>
    <t>949311112</t>
  </si>
  <si>
    <t>Montáž lešení trubkového do šachet o půdorysné ploše do 6 m2 v přes 10 do 20 m</t>
  </si>
  <si>
    <t>-296623448</t>
  </si>
  <si>
    <t>12,6-1,5</t>
  </si>
  <si>
    <t>103</t>
  </si>
  <si>
    <t>949311211</t>
  </si>
  <si>
    <t>Příplatek k lešení trubkovému do šachet do 6 m2 v přes 20 do 30 m za první a ZKD den použití</t>
  </si>
  <si>
    <t>-1526931594</t>
  </si>
  <si>
    <t>1 měsíc</t>
  </si>
  <si>
    <t>11,1*30</t>
  </si>
  <si>
    <t>104</t>
  </si>
  <si>
    <t>949311812</t>
  </si>
  <si>
    <t>Demontáž lešení trubkového do šachet o půdorysné ploše do 6 m2 v přes 10 do 20 m</t>
  </si>
  <si>
    <t>2093601234</t>
  </si>
  <si>
    <t>Různé dokončovací konstrukce a práce pozemních staveb</t>
  </si>
  <si>
    <t>105</t>
  </si>
  <si>
    <t>9500000R1</t>
  </si>
  <si>
    <t>Zajištění vyspravené střešní římsy chemickými kotvami z beton.výztuže pr.10 2ks/m a plechovými příložkami tl.5mm (celkem 50kg)</t>
  </si>
  <si>
    <t>1647822228</t>
  </si>
  <si>
    <t>v.č.16</t>
  </si>
  <si>
    <t>124</t>
  </si>
  <si>
    <t>106</t>
  </si>
  <si>
    <t>953993326</t>
  </si>
  <si>
    <t>Osazení bezpečnostní, orientační nebo informační tabulky přivrtáním na zdivo</t>
  </si>
  <si>
    <t>-238780914</t>
  </si>
  <si>
    <t>107</t>
  </si>
  <si>
    <t>73534564</t>
  </si>
  <si>
    <t>tabulka bezpečnostní smaltovaná symbol a text 150x210mm barevná</t>
  </si>
  <si>
    <t>542208150</t>
  </si>
  <si>
    <t>108</t>
  </si>
  <si>
    <t>9530000R1</t>
  </si>
  <si>
    <t>Osazení hasícího přístroje</t>
  </si>
  <si>
    <t>162187726</t>
  </si>
  <si>
    <t>109</t>
  </si>
  <si>
    <t>44932114</t>
  </si>
  <si>
    <t>přístroj hasicí ruční práškový typ 21a</t>
  </si>
  <si>
    <t>69428767</t>
  </si>
  <si>
    <t>viz PBŘ</t>
  </si>
  <si>
    <t>110</t>
  </si>
  <si>
    <t>953961112</t>
  </si>
  <si>
    <t>Kotvy chemickým tmelem M 10 hl 90 mm do betonu, ŽB nebo kamene s vyvrtáním otvoru</t>
  </si>
  <si>
    <t>-1906619681</t>
  </si>
  <si>
    <t>pro ocel.konstrukci krovu Z2</t>
  </si>
  <si>
    <t>pro OK Z3</t>
  </si>
  <si>
    <t>111</t>
  </si>
  <si>
    <t>953965115</t>
  </si>
  <si>
    <t>Kotevní šroub pro chemické kotvy M 10 dl 130 mm</t>
  </si>
  <si>
    <t>-1282921951</t>
  </si>
  <si>
    <t>112</t>
  </si>
  <si>
    <t>953961113</t>
  </si>
  <si>
    <t>Kotvy chemickým tmelem M 12 hl 110 mm do betonu, ŽB nebo kamene s vyvrtáním otvoru</t>
  </si>
  <si>
    <t>1666379494</t>
  </si>
  <si>
    <t>přikotvení věnců výtahové šachty</t>
  </si>
  <si>
    <t>1.NP do stávající stěny</t>
  </si>
  <si>
    <t>2.NP do stávající stěny</t>
  </si>
  <si>
    <t>pro zábradlí Z1</t>
  </si>
  <si>
    <t>113</t>
  </si>
  <si>
    <t>9539651R1</t>
  </si>
  <si>
    <t>Kotevní šroub pro chemické kotvy - pr.12mm nerez</t>
  </si>
  <si>
    <t>-1923387427</t>
  </si>
  <si>
    <t>114</t>
  </si>
  <si>
    <t>953965121</t>
  </si>
  <si>
    <t>Kotevní šroub pro chemické kotvy M 12 dl 160 mm</t>
  </si>
  <si>
    <t>-1127068980</t>
  </si>
  <si>
    <t>115</t>
  </si>
  <si>
    <t>-694127054</t>
  </si>
  <si>
    <t>přikotvení spodního obvodového věnce</t>
  </si>
  <si>
    <t xml:space="preserve">chemickými kotvami z beton.výztuže </t>
  </si>
  <si>
    <t>pr.12mm dl.600mm po 0,5m</t>
  </si>
  <si>
    <t>125*2</t>
  </si>
  <si>
    <t>116</t>
  </si>
  <si>
    <t>9539651R2</t>
  </si>
  <si>
    <t>Kotevní šroub pro chemické kotvy - betonářská ocel do tvaru U pr.12mm dl.600mm</t>
  </si>
  <si>
    <t>915336658</t>
  </si>
  <si>
    <t>125</t>
  </si>
  <si>
    <t>117</t>
  </si>
  <si>
    <t>952901111</t>
  </si>
  <si>
    <t>Vyčištění budov bytové a občanské výstavby při výšce podlaží do 4 m</t>
  </si>
  <si>
    <t>-892133524</t>
  </si>
  <si>
    <t>(17,5*11,1+10,7*3,20+2,1*2,4+0,47)*3</t>
  </si>
  <si>
    <t>Bourání konstrukcí</t>
  </si>
  <si>
    <t>118</t>
  </si>
  <si>
    <t>963023712</t>
  </si>
  <si>
    <t>Vybourání schodišťových stupňů ze zdi cihelné oboustranně</t>
  </si>
  <si>
    <t>1495620202</t>
  </si>
  <si>
    <t>úprava schodiště</t>
  </si>
  <si>
    <t>Prorážení otvorů a ostatní bourací práce</t>
  </si>
  <si>
    <t>119</t>
  </si>
  <si>
    <t>971033681</t>
  </si>
  <si>
    <t>Vybourání otvorů ve zdivu cihelném pl do 4 m2 na MVC nebo MV tl do 900 mm</t>
  </si>
  <si>
    <t>-1077399119</t>
  </si>
  <si>
    <t>0,75*0,90*2,13</t>
  </si>
  <si>
    <t>0,65*0,90*2,13</t>
  </si>
  <si>
    <t>120</t>
  </si>
  <si>
    <t>967031132</t>
  </si>
  <si>
    <t>Přisekání rovných ostění v cihelném zdivu na MV nebo MVC</t>
  </si>
  <si>
    <t>352532056</t>
  </si>
  <si>
    <t>po vybourání otvorů</t>
  </si>
  <si>
    <t>0,75*(0,90+2,13*2)</t>
  </si>
  <si>
    <t>0,65*(0,90+2,13*2)</t>
  </si>
  <si>
    <t>121</t>
  </si>
  <si>
    <t>973031325</t>
  </si>
  <si>
    <t>Vysekání kapes ve zdivu cihelném na MV nebo MVC pl do 0,10 m2 hl do 300 mm</t>
  </si>
  <si>
    <t>-179567879</t>
  </si>
  <si>
    <t>pro ocelové nosníky stropu nad 2.NP</t>
  </si>
  <si>
    <t>12*2+13*2+4*2+3*2+3*2+6*2</t>
  </si>
  <si>
    <t>122</t>
  </si>
  <si>
    <t>974031664</t>
  </si>
  <si>
    <t>Vysekání rýh ve zdivu cihelném pro vtahování nosníků hl do 150 mm v do 150 mm</t>
  </si>
  <si>
    <t>-905786811</t>
  </si>
  <si>
    <t>1.NP nad vybouraným otvorem</t>
  </si>
  <si>
    <t>1,5*5</t>
  </si>
  <si>
    <t>2.NP nad vybouraným otvorem</t>
  </si>
  <si>
    <t>1,5*4</t>
  </si>
  <si>
    <t>123</t>
  </si>
  <si>
    <t>9700000R1</t>
  </si>
  <si>
    <t>Demontáž plošiny pro invalidy vč.uložení dle dispozic investora</t>
  </si>
  <si>
    <t>1374037739</t>
  </si>
  <si>
    <t>z 1. do 2.NP</t>
  </si>
  <si>
    <t xml:space="preserve">Demolice </t>
  </si>
  <si>
    <t>981011112</t>
  </si>
  <si>
    <t>Demolice budov dřevěných ostatních oboustranně obitých případně omítnutých postupným rozebíráním</t>
  </si>
  <si>
    <t>1257848799</t>
  </si>
  <si>
    <t>Poznámka k položce:_x000D_
včetně střešních oken, žlabů, svodů, hromosvodu</t>
  </si>
  <si>
    <t>vybourání podkroví</t>
  </si>
  <si>
    <t>po odstranění krytiny - nebezpečný odpad</t>
  </si>
  <si>
    <t>(18,25*12,06+11,34*2,66)*3,4/2+0,56</t>
  </si>
  <si>
    <t>762522811</t>
  </si>
  <si>
    <t>Demontáž podlah s polštáři z prken tloušťky do 32 mm</t>
  </si>
  <si>
    <t>-175187391</t>
  </si>
  <si>
    <t>po demolici krovu</t>
  </si>
  <si>
    <t>208</t>
  </si>
  <si>
    <t>126</t>
  </si>
  <si>
    <t>762811811</t>
  </si>
  <si>
    <t>Demontáž záklopů stropů z hrubých prken tl do 32 mm</t>
  </si>
  <si>
    <t>-579684829</t>
  </si>
  <si>
    <t>127</t>
  </si>
  <si>
    <t>965082923</t>
  </si>
  <si>
    <t>Odstranění násypů pod podlahami tl do 100 mm pl přes 2 m2</t>
  </si>
  <si>
    <t>-110901866</t>
  </si>
  <si>
    <t>208*0,10</t>
  </si>
  <si>
    <t>128</t>
  </si>
  <si>
    <t>966031313</t>
  </si>
  <si>
    <t>Vybourání částí říms z cihel vyložených do 250 mm tl do 300 mm</t>
  </si>
  <si>
    <t>-293084872</t>
  </si>
  <si>
    <t>cca 50% římsy</t>
  </si>
  <si>
    <t>129</t>
  </si>
  <si>
    <t>765131803</t>
  </si>
  <si>
    <t>Demontáž azbestocementové skládané krytiny sklonu do 30° do suti</t>
  </si>
  <si>
    <t>1041881255</t>
  </si>
  <si>
    <t>krytina bude odstraněna s opatrností</t>
  </si>
  <si>
    <t>napytlována a odvezena na placenou skládku</t>
  </si>
  <si>
    <t>285</t>
  </si>
  <si>
    <t>130</t>
  </si>
  <si>
    <t>765131823</t>
  </si>
  <si>
    <t>Demontáž hřebene nebo nároží z hřebenáčů azbestocementové skládané krytiny sklonu do 30° do suti</t>
  </si>
  <si>
    <t>-1691059118</t>
  </si>
  <si>
    <t>4+2+9*6</t>
  </si>
  <si>
    <t>131</t>
  </si>
  <si>
    <t>7650000R1</t>
  </si>
  <si>
    <t>Postřik bourané azbestocementové krytiny před pytlováním (nebezpečná odpad)</t>
  </si>
  <si>
    <t>-852836731</t>
  </si>
  <si>
    <t>aby se neuvolňovala vlákna</t>
  </si>
  <si>
    <t>132</t>
  </si>
  <si>
    <t>997006004</t>
  </si>
  <si>
    <t>Pytlování nebezpečného odpadu ze střešních šablon s obsahem azbestu</t>
  </si>
  <si>
    <t>-283501551</t>
  </si>
  <si>
    <t>5,067+0,194</t>
  </si>
  <si>
    <t>997</t>
  </si>
  <si>
    <t>Přesun sutě</t>
  </si>
  <si>
    <t>133</t>
  </si>
  <si>
    <t>997013113</t>
  </si>
  <si>
    <t>Vnitrostaveništní doprava suti a vybouraných hmot pro budovy v přes 9 do 12 m s použitím mechanizace</t>
  </si>
  <si>
    <t>1235808922</t>
  </si>
  <si>
    <t>146</t>
  </si>
  <si>
    <t>134</t>
  </si>
  <si>
    <t>997013501</t>
  </si>
  <si>
    <t>Odvoz suti a vybouraných hmot na skládku nebo meziskládku do 1 km se složením</t>
  </si>
  <si>
    <t>617357820</t>
  </si>
  <si>
    <t>135</t>
  </si>
  <si>
    <t>997013509</t>
  </si>
  <si>
    <t>Příplatek k odvozu suti a vybouraných hmot na skládku za každý další 1 km přes 1 km</t>
  </si>
  <si>
    <t>2137759340</t>
  </si>
  <si>
    <t>146*12</t>
  </si>
  <si>
    <t>136</t>
  </si>
  <si>
    <t>997013631</t>
  </si>
  <si>
    <t>Poplatek za uložení na skládce (skládkovné) stavebního odpadu směsného kód odpadu 17 09 04</t>
  </si>
  <si>
    <t>566815200</t>
  </si>
  <si>
    <t>29,12+2,71</t>
  </si>
  <si>
    <t>137</t>
  </si>
  <si>
    <t>997013811</t>
  </si>
  <si>
    <t>Poplatek za uložení na skládce (skládkovné) stavebního odpadu dřevěného kód odpadu 17 02 01</t>
  </si>
  <si>
    <t>959125280</t>
  </si>
  <si>
    <t>mimo azbest</t>
  </si>
  <si>
    <t>146-5,26-29,12-2,71</t>
  </si>
  <si>
    <t>138</t>
  </si>
  <si>
    <t>997013821</t>
  </si>
  <si>
    <t>Poplatek za uložení na skládce (skládkovné) stavebního odpadu s obsahem azbestu kód odpadu 17 06 05</t>
  </si>
  <si>
    <t>-1311483777</t>
  </si>
  <si>
    <t>998</t>
  </si>
  <si>
    <t>Přesun hmot</t>
  </si>
  <si>
    <t>139</t>
  </si>
  <si>
    <t>998011002</t>
  </si>
  <si>
    <t>Přesun hmot pro budovy zděné v přes 6 do 12 m</t>
  </si>
  <si>
    <t>1327319883</t>
  </si>
  <si>
    <t>PSV</t>
  </si>
  <si>
    <t>Práce a dodávky PSV</t>
  </si>
  <si>
    <t>711</t>
  </si>
  <si>
    <t>Izolace proti vodě, vlhkosti a plynům</t>
  </si>
  <si>
    <t>140</t>
  </si>
  <si>
    <t>711111001</t>
  </si>
  <si>
    <t>Provedení izolace proti zemní vlhkosti vodorovné za studena nátěrem penetračním</t>
  </si>
  <si>
    <t>-224328894</t>
  </si>
  <si>
    <t>2,5*2,5+0,90*(2,0*2+2,26*2)+0,08</t>
  </si>
  <si>
    <t>141</t>
  </si>
  <si>
    <t>11163150</t>
  </si>
  <si>
    <t>lak penetrační asfaltový</t>
  </si>
  <si>
    <t>-1734472706</t>
  </si>
  <si>
    <t>14*0,00033+0,01</t>
  </si>
  <si>
    <t>142</t>
  </si>
  <si>
    <t>711141559</t>
  </si>
  <si>
    <t>Provedení izolace proti zemní vlhkosti pásy přitavením vodorovné NAIP</t>
  </si>
  <si>
    <t>1523510854</t>
  </si>
  <si>
    <t>143</t>
  </si>
  <si>
    <t>62853004</t>
  </si>
  <si>
    <t>pás asfaltový natavitelný modifikovaný SBS tl 4,0mm s vložkou ze skleněné tkaniny a spalitelnou PE fólií nebo jemnozrnným minerálním posypem na horním povrchu</t>
  </si>
  <si>
    <t>-506517533</t>
  </si>
  <si>
    <t>14*1,15</t>
  </si>
  <si>
    <t>144</t>
  </si>
  <si>
    <t>711491172</t>
  </si>
  <si>
    <t>Provedení doplňků izolace proti vodě na vodorovné ploše z textilií vrstva ochranná</t>
  </si>
  <si>
    <t>1400064440</t>
  </si>
  <si>
    <t>145</t>
  </si>
  <si>
    <t>69311082</t>
  </si>
  <si>
    <t>geotextilie netkaná separační, ochranná, filtrační, drenážní PP 500g/m2</t>
  </si>
  <si>
    <t>-1560494709</t>
  </si>
  <si>
    <t>14*1,05</t>
  </si>
  <si>
    <t>711113117</t>
  </si>
  <si>
    <t>Izolace proti vlhkosti vodorovná za studena těsnicí stěrkou jednosložkovou na bázi cementu</t>
  </si>
  <si>
    <t>-1121210558</t>
  </si>
  <si>
    <t>základ výtahu - v.č.2</t>
  </si>
  <si>
    <t>0,25*0,9</t>
  </si>
  <si>
    <t>v hygienických prostorách v podlaze</t>
  </si>
  <si>
    <t>1,26+1,53+1,06+2,55+1,22+1,65+1,63+1,6</t>
  </si>
  <si>
    <t>0,20*(1,3*2+1*2+0,9*2+1,7*2-0,7*3)</t>
  </si>
  <si>
    <t>0,20*(1,45*2+1,76*2+0,785*2+0,9*2+1,45*2*2+0,9*2*3+1,735*2*2-0,7*7)+0,12</t>
  </si>
  <si>
    <t>147</t>
  </si>
  <si>
    <t>711199101</t>
  </si>
  <si>
    <t>Provedení těsnícího pásu do spoje dilatační nebo styčné spáry podlaha - stěna</t>
  </si>
  <si>
    <t>971680146</t>
  </si>
  <si>
    <t>1,3*2+1*2+0,9*2+1,7*2</t>
  </si>
  <si>
    <t>1,45*2+1,76*2+0,785*2+0,9*2+1,45*2*2+0,9*2*3+1,735*2*2+0,27</t>
  </si>
  <si>
    <t>148</t>
  </si>
  <si>
    <t>28355020</t>
  </si>
  <si>
    <t>páska pružná těsnící hydroizolační š do 85mm</t>
  </si>
  <si>
    <t>605016086</t>
  </si>
  <si>
    <t>38*1,05+0,1</t>
  </si>
  <si>
    <t>149</t>
  </si>
  <si>
    <t>7110000R1</t>
  </si>
  <si>
    <t xml:space="preserve">Oprava hydroizolace na obvodové stěně stávající budovy - odstranění stávající izolace, správková malta, nová asfaltová hydroizolace </t>
  </si>
  <si>
    <t>-1932659389</t>
  </si>
  <si>
    <t>odhad - upřesní se při realizaci</t>
  </si>
  <si>
    <t>150</t>
  </si>
  <si>
    <t>998711102</t>
  </si>
  <si>
    <t>Přesun hmot tonážní pro izolace proti vodě, vlhkosti a plynům v objektech v přes 6 do 12 m</t>
  </si>
  <si>
    <t>-316166903</t>
  </si>
  <si>
    <t>712</t>
  </si>
  <si>
    <t>Povlakové krytiny</t>
  </si>
  <si>
    <t>151</t>
  </si>
  <si>
    <t>7120000R1</t>
  </si>
  <si>
    <t>Asfaltová lepenka mechanicky kotvená pod plechovou krytinu a klempířské prvky - montáž a dodávka</t>
  </si>
  <si>
    <t>1489761251</t>
  </si>
  <si>
    <t>konstrukce střechy s1 + S2</t>
  </si>
  <si>
    <t>pod krytinu - výměra dle 764121401</t>
  </si>
  <si>
    <t>260</t>
  </si>
  <si>
    <t>detail 1 - pod oplechování K1</t>
  </si>
  <si>
    <t>0,4*55</t>
  </si>
  <si>
    <t>713</t>
  </si>
  <si>
    <t>Izolace tepelné</t>
  </si>
  <si>
    <t>152</t>
  </si>
  <si>
    <t>713121112</t>
  </si>
  <si>
    <t>Montáž izolace tepelné podlah volně kladenými mezi trámy nebo hranoly rohožemi, pásy, dílci, deskami 1 vrstva</t>
  </si>
  <si>
    <t>1460348459</t>
  </si>
  <si>
    <t>vložení minerální izolace tl.80mm</t>
  </si>
  <si>
    <t>mezi stropní trámy nad 2.NP</t>
  </si>
  <si>
    <t>výměra dle pol.trapézového plechu</t>
  </si>
  <si>
    <t>186,5</t>
  </si>
  <si>
    <t>153</t>
  </si>
  <si>
    <t>63148153</t>
  </si>
  <si>
    <t>deska tepelně izolační minerální univerzální λ=0,035 tl 80mm</t>
  </si>
  <si>
    <t>-2118764256</t>
  </si>
  <si>
    <t>186,50*1,02</t>
  </si>
  <si>
    <t>154</t>
  </si>
  <si>
    <t>713151111</t>
  </si>
  <si>
    <t>Montáž izolace tepelné střech šikmých kladené volně mezi krokve rohoží, pásů, desek</t>
  </si>
  <si>
    <t>1408331262</t>
  </si>
  <si>
    <t>skladba střechy S1</t>
  </si>
  <si>
    <t>tepelná izolace tl.260mm = 140 + 120mm</t>
  </si>
  <si>
    <t>mezi pásnicemi vazníků</t>
  </si>
  <si>
    <t>(17,60*11,30+10,70*3,0+0,02)*2</t>
  </si>
  <si>
    <t>155</t>
  </si>
  <si>
    <t>63148155</t>
  </si>
  <si>
    <t>deska tepelně izolační minerální univerzální λ=0,035 tl 120mm</t>
  </si>
  <si>
    <t>655406815</t>
  </si>
  <si>
    <t>celkem tl.260mm = 120mm + 140mm</t>
  </si>
  <si>
    <t>231*1,02+0,38</t>
  </si>
  <si>
    <t>ztratné 2%</t>
  </si>
  <si>
    <t>156</t>
  </si>
  <si>
    <t>63148156</t>
  </si>
  <si>
    <t>deska tepelně izolační minerální univerzální λ=0,035 tl 140mm</t>
  </si>
  <si>
    <t>-1257295120</t>
  </si>
  <si>
    <t>157</t>
  </si>
  <si>
    <t>713151121</t>
  </si>
  <si>
    <t>Montáž izolace tepelné střech šikmých kladené volně pod krokve rohoží, pásů, desek</t>
  </si>
  <si>
    <t>1426965859</t>
  </si>
  <si>
    <t>tepelná izolace tl.40mm</t>
  </si>
  <si>
    <t>pod pásnicemi vazníků</t>
  </si>
  <si>
    <t>17,60*11,30+10,70*3,0+0,02</t>
  </si>
  <si>
    <t>158</t>
  </si>
  <si>
    <t>63148150</t>
  </si>
  <si>
    <t>deska tepelně izolační minerální univerzální λ=0,033-0,035 tl 40mm</t>
  </si>
  <si>
    <t>256587004</t>
  </si>
  <si>
    <t>159</t>
  </si>
  <si>
    <t>713111111</t>
  </si>
  <si>
    <t>Montáž izolace tepelné vrchem stropů volně kladenými rohožemi, pásy, dílci, deskami</t>
  </si>
  <si>
    <t>1784695044</t>
  </si>
  <si>
    <t>skladba střechy S2</t>
  </si>
  <si>
    <t>srovnatelně pro položení izolace tl.100mm</t>
  </si>
  <si>
    <t>na strop výtahu</t>
  </si>
  <si>
    <t>2,0*2,26</t>
  </si>
  <si>
    <t>160</t>
  </si>
  <si>
    <t>63148154</t>
  </si>
  <si>
    <t>deska tepelně izolační minerální univerzální λ=0,035 tl 100mm</t>
  </si>
  <si>
    <t>12535097</t>
  </si>
  <si>
    <t>4,52*1,02</t>
  </si>
  <si>
    <t>161</t>
  </si>
  <si>
    <t>713121111</t>
  </si>
  <si>
    <t>Montáž izolace tepelné podlah volně kladenými rohožemi, pásy, dílci, deskami 1 vrstva</t>
  </si>
  <si>
    <t>-673119631</t>
  </si>
  <si>
    <t>kročejová izolace + podlahový polystyrén tl.20mm</t>
  </si>
  <si>
    <t>skladba podlahy P1</t>
  </si>
  <si>
    <t>172,39</t>
  </si>
  <si>
    <t>skladba podlahy P2</t>
  </si>
  <si>
    <t>14,23</t>
  </si>
  <si>
    <t>162</t>
  </si>
  <si>
    <t>28376551</t>
  </si>
  <si>
    <t>deska polystyrénová pro snížení kročejového hluku (max. zatížení 4 kN/m2) tl 20mm</t>
  </si>
  <si>
    <t>1328155624</t>
  </si>
  <si>
    <t>186,62*1,02</t>
  </si>
  <si>
    <t>163</t>
  </si>
  <si>
    <t>713131141</t>
  </si>
  <si>
    <t>Montáž izolace tepelné stěn a základů lepením celoplošně rohoží, pásů, dílců, desek</t>
  </si>
  <si>
    <t>398301722</t>
  </si>
  <si>
    <t>sokl výtahu pod úrovní terénu</t>
  </si>
  <si>
    <t>Perimetr tl.80mm</t>
  </si>
  <si>
    <t>1,5*(2,0+2,3)+0,55</t>
  </si>
  <si>
    <t>164</t>
  </si>
  <si>
    <t>28376016</t>
  </si>
  <si>
    <t>deska perimetrická fasádní soklová 150kPa λ=0,035 tl 80mm</t>
  </si>
  <si>
    <t>-826510860</t>
  </si>
  <si>
    <t>165</t>
  </si>
  <si>
    <t>998713102</t>
  </si>
  <si>
    <t>Přesun hmot tonážní pro izolace tepelné v objektech v přes 6 do 12 m</t>
  </si>
  <si>
    <t>-350123742</t>
  </si>
  <si>
    <t>742</t>
  </si>
  <si>
    <t>Elektroinstalace - slaboproud</t>
  </si>
  <si>
    <t>166</t>
  </si>
  <si>
    <t>7420000R1</t>
  </si>
  <si>
    <t>Venkovní fasádní hodiny pr.800mm (elektronický systém řízení) - montáž a dodávka vč.dopravy</t>
  </si>
  <si>
    <t>-972121486</t>
  </si>
  <si>
    <t>762</t>
  </si>
  <si>
    <t>Konstrukce tesařské</t>
  </si>
  <si>
    <t>167</t>
  </si>
  <si>
    <t>7620000R1</t>
  </si>
  <si>
    <t>Výměna zhlaví dřevěných trámů vč.zesílení (dřevo S7/C16) - demontáž, montáž a dodávka vč.dopravy</t>
  </si>
  <si>
    <t>-1758725001</t>
  </si>
  <si>
    <t>Poznámka k položce:_x000D_
včetně spojovacích prostředků, včetně nátěru proti dřevokazným činitelům</t>
  </si>
  <si>
    <t>viz popis v.č.17</t>
  </si>
  <si>
    <t>168</t>
  </si>
  <si>
    <t>762841965</t>
  </si>
  <si>
    <t>Doplnění části podbíjení hrubými prkny pl jednotlivě přes 4 do 8 m2 - montáž</t>
  </si>
  <si>
    <t>317291708</t>
  </si>
  <si>
    <t>169</t>
  </si>
  <si>
    <t>60511120</t>
  </si>
  <si>
    <t>řezivo stavební prkna prismovaná středová tl 25(32)mm dl 2-5m</t>
  </si>
  <si>
    <t>1846301003</t>
  </si>
  <si>
    <t>5,0*0,02*1,10</t>
  </si>
  <si>
    <t>170</t>
  </si>
  <si>
    <t>762341046</t>
  </si>
  <si>
    <t>Bednění střech rovných sklon do 60° z desek OSB tl 22 mm na pero a drážku šroubovaných na rošt</t>
  </si>
  <si>
    <t>-2068964130</t>
  </si>
  <si>
    <t>výměra dle 764121401</t>
  </si>
  <si>
    <t>171</t>
  </si>
  <si>
    <t>762342511</t>
  </si>
  <si>
    <t>Montáž kontralatí na podklad bez tepelné izolace</t>
  </si>
  <si>
    <t>-921703703</t>
  </si>
  <si>
    <t>172</t>
  </si>
  <si>
    <t>762429001</t>
  </si>
  <si>
    <t>Montáž obložení stropu podkladový rošt</t>
  </si>
  <si>
    <t>-475308033</t>
  </si>
  <si>
    <t>rošt z hranolů 40x40mm</t>
  </si>
  <si>
    <t>231/0,9+0,33</t>
  </si>
  <si>
    <t>173</t>
  </si>
  <si>
    <t>60514114</t>
  </si>
  <si>
    <t>řezivo jehličnaté lať impregnovaná dl 4 m</t>
  </si>
  <si>
    <t>663670197</t>
  </si>
  <si>
    <t>kontralatě 40x60mm</t>
  </si>
  <si>
    <t>0,04*0,06*300*1,10</t>
  </si>
  <si>
    <t>dřevěný rošt 40x40mm</t>
  </si>
  <si>
    <t>0,04*0,04*257*1,10</t>
  </si>
  <si>
    <t>174</t>
  </si>
  <si>
    <t>762395000</t>
  </si>
  <si>
    <t>Spojovací prostředky krovů, bednění, laťování, nadstřešních konstrukcí</t>
  </si>
  <si>
    <t>1320173788</t>
  </si>
  <si>
    <t>bednění</t>
  </si>
  <si>
    <t>260*0,022</t>
  </si>
  <si>
    <t>kontralatě</t>
  </si>
  <si>
    <t>0,04*0,06*300</t>
  </si>
  <si>
    <t>podkladový rošt</t>
  </si>
  <si>
    <t>0,04*0,04*257</t>
  </si>
  <si>
    <t>175</t>
  </si>
  <si>
    <t>7625122R1</t>
  </si>
  <si>
    <t>Montáž podlahové konstrukce z desek sádrokartonových kotvených do trapézového plechu (6 vrutů/m2)</t>
  </si>
  <si>
    <t>1943264804</t>
  </si>
  <si>
    <t>skladba podlahy P1 + P2</t>
  </si>
  <si>
    <t>SDK deska RED tl.15mm</t>
  </si>
  <si>
    <t>přikotvená do trapézového plechu</t>
  </si>
  <si>
    <t>172,39+14,23</t>
  </si>
  <si>
    <t>176</t>
  </si>
  <si>
    <t>59030029</t>
  </si>
  <si>
    <t>deska SDK protipožární DF tl 15mm</t>
  </si>
  <si>
    <t>-1096222473</t>
  </si>
  <si>
    <t>Poznámka k položce:_x000D_
SDK deska RED</t>
  </si>
  <si>
    <t>186,62*1,08+0,45</t>
  </si>
  <si>
    <t>ztratné 8%</t>
  </si>
  <si>
    <t>177</t>
  </si>
  <si>
    <t>762083121</t>
  </si>
  <si>
    <t>Impregnace řeziva proti dřevokaznému hmyzu, houbám a plísním máčením třída ohrožení 1 a 2</t>
  </si>
  <si>
    <t>-1157139621</t>
  </si>
  <si>
    <t>lávka v půdním prostoru</t>
  </si>
  <si>
    <t>0,12+0,09</t>
  </si>
  <si>
    <t>178</t>
  </si>
  <si>
    <t>762521104</t>
  </si>
  <si>
    <t>Položení podlahy z hrubých prken na sraz</t>
  </si>
  <si>
    <t>-1840372177</t>
  </si>
  <si>
    <t>v.č.6</t>
  </si>
  <si>
    <t>0,60*7,0+0,9*1,5</t>
  </si>
  <si>
    <t>179</t>
  </si>
  <si>
    <t>60511081</t>
  </si>
  <si>
    <t>řezivo jehličnaté středové smrk tl 18-32mm dl 4-5m</t>
  </si>
  <si>
    <t>1021453344</t>
  </si>
  <si>
    <t>(5,55*1,08+0,01)*0,02</t>
  </si>
  <si>
    <t>180</t>
  </si>
  <si>
    <t>762526210</t>
  </si>
  <si>
    <t>Montáž podlahové lišty hrubé</t>
  </si>
  <si>
    <t>1459263413</t>
  </si>
  <si>
    <t>pod půdní lávku</t>
  </si>
  <si>
    <t>7*2+2*2</t>
  </si>
  <si>
    <t>181</t>
  </si>
  <si>
    <t>1777106055</t>
  </si>
  <si>
    <t>0,06*0,08*18*1,08</t>
  </si>
  <si>
    <t>182</t>
  </si>
  <si>
    <t>762595001</t>
  </si>
  <si>
    <t>Spojovací prostředky pro položení dřevěných podlah a zakrytí kanálů</t>
  </si>
  <si>
    <t>1500339774</t>
  </si>
  <si>
    <t>5,55</t>
  </si>
  <si>
    <t>183</t>
  </si>
  <si>
    <t>7623300R1</t>
  </si>
  <si>
    <t>Dřevěná konstrukce odvětrání hřebene (0,01m3řeziva/m) - montáž a dodávka vč.dopravy a impregnace</t>
  </si>
  <si>
    <t>402424709</t>
  </si>
  <si>
    <t>detail 1</t>
  </si>
  <si>
    <t>184</t>
  </si>
  <si>
    <t>7623600R1</t>
  </si>
  <si>
    <t>Konstrukční a vyrovnávací vrstva pod klempířské prvky z prkenného bednění tl.18mm</t>
  </si>
  <si>
    <t>1298113891</t>
  </si>
  <si>
    <t>větrání hřebene</t>
  </si>
  <si>
    <t>185</t>
  </si>
  <si>
    <t>762361311</t>
  </si>
  <si>
    <t>Konstrukční a vyrovnávací vrstva pod klempířské prvky z desek dřevoštěpkových tl 18 mm</t>
  </si>
  <si>
    <t>-774098837</t>
  </si>
  <si>
    <t>(0,2+0,25)*60</t>
  </si>
  <si>
    <t>186</t>
  </si>
  <si>
    <t>998762102</t>
  </si>
  <si>
    <t>Přesun hmot tonážní pro kce tesařské v objektech v přes 6 do 12 m</t>
  </si>
  <si>
    <t>-1185526740</t>
  </si>
  <si>
    <t>763</t>
  </si>
  <si>
    <t>Konstrukce suché výstavby</t>
  </si>
  <si>
    <t>7630000R1</t>
  </si>
  <si>
    <t xml:space="preserve">Nosná konstrukce krovu z dřevěných vazníků se spoji z hřebíkových desek vč.dřev.doplňků - výroba, montáž a dodávka vč.dopravy a impregnace </t>
  </si>
  <si>
    <t>-480682385</t>
  </si>
  <si>
    <t>188</t>
  </si>
  <si>
    <t>763111311</t>
  </si>
  <si>
    <t>SDK příčka tl 75 mm profil CW+UW 50 desky 1xA 12,5 s izolací EI 30 Rw do 45 dB</t>
  </si>
  <si>
    <t>633782844</t>
  </si>
  <si>
    <t xml:space="preserve">Poznámka k položce:_x000D_
 </t>
  </si>
  <si>
    <t>3,45*(1,735+1,45)</t>
  </si>
  <si>
    <t>-0,7*1,97+0,39</t>
  </si>
  <si>
    <t>189</t>
  </si>
  <si>
    <t>763111411</t>
  </si>
  <si>
    <t>SDK příčka tl 100 mm profil CW+UW 50 desky 2xA 12,5 s izolací EI 60 Rw do 51 dB</t>
  </si>
  <si>
    <t>-1002524901</t>
  </si>
  <si>
    <t>3,45*(2,76+3,0+1,9+2,8+1,5+2,8+1,3+3,2+5,6*2+1,5+0,9)</t>
  </si>
  <si>
    <t>-(0,7*1,97*5+0,8*1,97*3)+0,25</t>
  </si>
  <si>
    <t>190</t>
  </si>
  <si>
    <t>763111417</t>
  </si>
  <si>
    <t>SDK příčka tl 150 mm profil CW+UW 100 desky 2xA 12,5 s izolací EI 60 Rw do 56 dB</t>
  </si>
  <si>
    <t>1145947668</t>
  </si>
  <si>
    <t>3,45*(10,17+4,21+0,785)</t>
  </si>
  <si>
    <t>-5,0*3,0-0,9*1,97*2+0,23</t>
  </si>
  <si>
    <t>191</t>
  </si>
  <si>
    <t>763111717</t>
  </si>
  <si>
    <t>SDK příčka základní penetrační nátěr (oboustranně)</t>
  </si>
  <si>
    <t>-1745130877</t>
  </si>
  <si>
    <t>10+102+34</t>
  </si>
  <si>
    <t>192</t>
  </si>
  <si>
    <t>763121590</t>
  </si>
  <si>
    <t>SDK stěna předsazená pro osazení závěsného WC tl 150 - 250 mm profil CW+UW 50 desky 2xH2 12,5 bez TI</t>
  </si>
  <si>
    <t>1569274919</t>
  </si>
  <si>
    <t>1,20*0,90*5</t>
  </si>
  <si>
    <t>193</t>
  </si>
  <si>
    <t>763121714</t>
  </si>
  <si>
    <t>SDK stěna předsazená základní penetrační nátěr</t>
  </si>
  <si>
    <t>-788313947</t>
  </si>
  <si>
    <t>194</t>
  </si>
  <si>
    <t>763164521</t>
  </si>
  <si>
    <t>SDK obklad kcí tvaru L š do 0,4 m desky 1xH2 12,5</t>
  </si>
  <si>
    <t>-515349754</t>
  </si>
  <si>
    <t>2.NP ve 2.06 obklad potrubí</t>
  </si>
  <si>
    <t>3,5</t>
  </si>
  <si>
    <t>195</t>
  </si>
  <si>
    <t>763164715</t>
  </si>
  <si>
    <t>SDK obklad kcí uzavřeného tvaru š do 0,8 m desky 1xDF 12,5</t>
  </si>
  <si>
    <t>-1061800918</t>
  </si>
  <si>
    <t>obklad U120 - podepření krovu</t>
  </si>
  <si>
    <t>3,32*2</t>
  </si>
  <si>
    <t>196</t>
  </si>
  <si>
    <t>763131541</t>
  </si>
  <si>
    <t>SDK podhled desky 2xDF 12,5 bez izolace jednovrstvá spodní kce profil CD+UD EI 45</t>
  </si>
  <si>
    <t>-1718408414</t>
  </si>
  <si>
    <t>učebny</t>
  </si>
  <si>
    <t>68,38+59,36</t>
  </si>
  <si>
    <t>mimo učebny</t>
  </si>
  <si>
    <t>17,6+1,73+21,02+1,26+1,53+6,03</t>
  </si>
  <si>
    <t>1,06+2,55+1,22+1,65+1,63+1,6</t>
  </si>
  <si>
    <t>197</t>
  </si>
  <si>
    <t>763431011</t>
  </si>
  <si>
    <t>Montáž minerálního podhledu s vyjímatelnými panely vel. do 0,36 m2 na zavěšený polozapuštěný rošt</t>
  </si>
  <si>
    <t>714356490</t>
  </si>
  <si>
    <t>198</t>
  </si>
  <si>
    <t>59036024</t>
  </si>
  <si>
    <t xml:space="preserve">panel akustický 600x600mm z části zapuštěný rošt bílá tl 20mm </t>
  </si>
  <si>
    <t>47804480</t>
  </si>
  <si>
    <t>(68,38+59,36)*1,05</t>
  </si>
  <si>
    <t>199</t>
  </si>
  <si>
    <t>59036510</t>
  </si>
  <si>
    <t>deska podhledová minerální rovná jemná hladká perforovaná bílá 15x600x600mm</t>
  </si>
  <si>
    <t>-1121756791</t>
  </si>
  <si>
    <t>58,88*1,05</t>
  </si>
  <si>
    <t>200</t>
  </si>
  <si>
    <t>763131714</t>
  </si>
  <si>
    <t>SDK podhled základní penetrační nátěr</t>
  </si>
  <si>
    <t>-672371742</t>
  </si>
  <si>
    <t>podhledy</t>
  </si>
  <si>
    <t>186,62</t>
  </si>
  <si>
    <t xml:space="preserve">SDK obklad </t>
  </si>
  <si>
    <t>0,4*3,5</t>
  </si>
  <si>
    <t>201</t>
  </si>
  <si>
    <t>763251211</t>
  </si>
  <si>
    <t>Sádrovláknitá podlaha tl 25 mm z desek tl 2x12,5 mm bez podsypu</t>
  </si>
  <si>
    <t>-999801790</t>
  </si>
  <si>
    <t>202</t>
  </si>
  <si>
    <t>7633600R1</t>
  </si>
  <si>
    <t>Montáž obkladu ocelových stupnic a podstupnic cementovláknitými deskami tl.12,5mm mechanicky kotveného a zapěněného</t>
  </si>
  <si>
    <t>714068616</t>
  </si>
  <si>
    <t>9,27</t>
  </si>
  <si>
    <t>203</t>
  </si>
  <si>
    <t>7633600R2</t>
  </si>
  <si>
    <t>Montáž obkladu ostění a nadpraží cementovláknitými deskami tl.12,5mm</t>
  </si>
  <si>
    <t>306843332</t>
  </si>
  <si>
    <t>0,60*(0,90+2,23*2)</t>
  </si>
  <si>
    <t>204</t>
  </si>
  <si>
    <t>7633645R1</t>
  </si>
  <si>
    <t>Vytvoření okapní římsy z cementovláknitých desek tl.12,5mm</t>
  </si>
  <si>
    <t>498409464</t>
  </si>
  <si>
    <t>(0,26+0,32)*66</t>
  </si>
  <si>
    <t>205</t>
  </si>
  <si>
    <t>59030980</t>
  </si>
  <si>
    <t>deska cementovláknitá tl 12,5mm</t>
  </si>
  <si>
    <t>369672047</t>
  </si>
  <si>
    <t>v.c.11 - okapní římsa</t>
  </si>
  <si>
    <t>38,28*1,10-0,11</t>
  </si>
  <si>
    <t>0,60*(0,90+2,23*2)*1,10+0,46</t>
  </si>
  <si>
    <t>v.č.14 - schodiště</t>
  </si>
  <si>
    <t>206</t>
  </si>
  <si>
    <t>763411111</t>
  </si>
  <si>
    <t>Sanitární příčky do mokrého prostředí, desky s HPL - laminátem tl 19,6 mm</t>
  </si>
  <si>
    <t>-347185122</t>
  </si>
  <si>
    <t>mezi 3.13 a 3.14</t>
  </si>
  <si>
    <t>2,09*1,735-0,7*1,97</t>
  </si>
  <si>
    <t>207</t>
  </si>
  <si>
    <t>763411121</t>
  </si>
  <si>
    <t>Dveře sanitárních příček, desky s HPL - laminátem tl 19,6 mm, š do 800 mm, v do 2000 mm</t>
  </si>
  <si>
    <t>-882002378</t>
  </si>
  <si>
    <t>998763101</t>
  </si>
  <si>
    <t>Přesun hmot tonážní pro dřevostavby v objektech v přes 6 do 12 m</t>
  </si>
  <si>
    <t>-1150657361</t>
  </si>
  <si>
    <t>764</t>
  </si>
  <si>
    <t>Konstrukce klempířské</t>
  </si>
  <si>
    <t>209</t>
  </si>
  <si>
    <t>764121401</t>
  </si>
  <si>
    <t>Krytina střechy rovné drážkováním ze svitků z Al plechu rš 500 mm sklonu do 30°</t>
  </si>
  <si>
    <t>1619663702</t>
  </si>
  <si>
    <t>Poznámka k položce:_x000D_
barevný Al plech tl.0,7mm vč.příponek_x000D_
_x000D_
montáž a dodávka_x000D_
_x000D_
klempířské prvky vč.příponek, včetně všech doplňků, včetně tmelení</t>
  </si>
  <si>
    <t>konstrukce střechy - skladba S1 + S2</t>
  </si>
  <si>
    <t>(18*11,8+13,5*3,0)/0,978+1,41</t>
  </si>
  <si>
    <t>210</t>
  </si>
  <si>
    <t>7642214R1</t>
  </si>
  <si>
    <t>Oplechování větraného hřebene z Al plechu RŠ700</t>
  </si>
  <si>
    <t>1149797103</t>
  </si>
  <si>
    <t>prvek K1</t>
  </si>
  <si>
    <t>3,0+1,0+1,0+8*4+9*2</t>
  </si>
  <si>
    <t>211</t>
  </si>
  <si>
    <t>764021421</t>
  </si>
  <si>
    <t>Dilatační připojovací lišta z Al plechu včetně tmelení rš 100 mm</t>
  </si>
  <si>
    <t>-1546829582</t>
  </si>
  <si>
    <t>srovnatelně pro ukončovací profil RŠ100</t>
  </si>
  <si>
    <t>prvek K2</t>
  </si>
  <si>
    <t>55*2</t>
  </si>
  <si>
    <t>212</t>
  </si>
  <si>
    <t>764228406</t>
  </si>
  <si>
    <t>Oplechování římsy rovné mechanicky kotvené z Al plechu rš 500 mm</t>
  </si>
  <si>
    <t>-694852467</t>
  </si>
  <si>
    <t>prvkek K7</t>
  </si>
  <si>
    <t>17,5*2+14,5*2-2,0*2</t>
  </si>
  <si>
    <t>213</t>
  </si>
  <si>
    <t>764222431</t>
  </si>
  <si>
    <t>Oplechování rovné okapové hrany z Al plechu rš 150 mm</t>
  </si>
  <si>
    <t>-788833276</t>
  </si>
  <si>
    <t>prvek K6</t>
  </si>
  <si>
    <t>18*2+11,8*2+3*2+0,4</t>
  </si>
  <si>
    <t>214</t>
  </si>
  <si>
    <t>764222434</t>
  </si>
  <si>
    <t>Oplechování rovné okapové hrany z Al plechu rš 330 mm</t>
  </si>
  <si>
    <t>-657633480</t>
  </si>
  <si>
    <t>prvek K3</t>
  </si>
  <si>
    <t>215</t>
  </si>
  <si>
    <t>764223452</t>
  </si>
  <si>
    <t>Střešní výlez pro krytinu skládanou nebo plechovou z Al plechu</t>
  </si>
  <si>
    <t>-760589691</t>
  </si>
  <si>
    <t>216</t>
  </si>
  <si>
    <t>764223456</t>
  </si>
  <si>
    <t>Sněhový zachytávač krytiny z Al plechu průběžný dvoutrubkový</t>
  </si>
  <si>
    <t>385677460</t>
  </si>
  <si>
    <t>11*2+17,5*2+2,5*2</t>
  </si>
  <si>
    <t>217</t>
  </si>
  <si>
    <t>764226444</t>
  </si>
  <si>
    <t>Oplechování parapetů rovných celoplošně lepené z Al plechu rš 330 mm</t>
  </si>
  <si>
    <t>1000879110</t>
  </si>
  <si>
    <t>Poznámka k položce:_x000D_
vč.všech doplňků</t>
  </si>
  <si>
    <t>prvek K8</t>
  </si>
  <si>
    <t>(1,9+1,55)*3</t>
  </si>
  <si>
    <t>1,55*5+1,55+1,4*3+1,05*2+0,55*2</t>
  </si>
  <si>
    <t>218</t>
  </si>
  <si>
    <t>764306123</t>
  </si>
  <si>
    <t>Montáž lemování ventilačních nástavců na skládané krytině D přes 100 do 150 mm</t>
  </si>
  <si>
    <t>-1955507417</t>
  </si>
  <si>
    <t>prvek K9</t>
  </si>
  <si>
    <t>219</t>
  </si>
  <si>
    <t>55351070</t>
  </si>
  <si>
    <t>prostup nalepovací 80-125mm pro falcované Al střechy</t>
  </si>
  <si>
    <t>-651109396</t>
  </si>
  <si>
    <t>220</t>
  </si>
  <si>
    <t>55351089</t>
  </si>
  <si>
    <t>nástavec odvětrání Al s barevným povrchem D 120mm</t>
  </si>
  <si>
    <t>449479968</t>
  </si>
  <si>
    <t>221</t>
  </si>
  <si>
    <t>764521404</t>
  </si>
  <si>
    <t>Žlab podokapní půlkruhový z Al plechu rš 330 mm</t>
  </si>
  <si>
    <t>1539023708</t>
  </si>
  <si>
    <t>Poznámka k položce:_x000D_
včetně doplňků - háky,čela...</t>
  </si>
  <si>
    <t>prvek K4</t>
  </si>
  <si>
    <t>222</t>
  </si>
  <si>
    <t>764521444</t>
  </si>
  <si>
    <t>Kotlík oválný (trychtýřový) pro podokapní žlaby z Al plechu 330/100 mm</t>
  </si>
  <si>
    <t>2119784102</t>
  </si>
  <si>
    <t>223</t>
  </si>
  <si>
    <t>764528422</t>
  </si>
  <si>
    <t>Svody kruhové včetně objímek, kolen, odskoků z Al plechu průměru 100 mm</t>
  </si>
  <si>
    <t>-195653235</t>
  </si>
  <si>
    <t>prvek K5</t>
  </si>
  <si>
    <t>12*5</t>
  </si>
  <si>
    <t>224</t>
  </si>
  <si>
    <t>998764102</t>
  </si>
  <si>
    <t>Přesun hmot tonážní pro konstrukce klempířské v objektech v přes 6 do 12 m</t>
  </si>
  <si>
    <t>-639996067</t>
  </si>
  <si>
    <t>765</t>
  </si>
  <si>
    <t>Krytina skládaná</t>
  </si>
  <si>
    <t>225</t>
  </si>
  <si>
    <t>7651910R1</t>
  </si>
  <si>
    <t xml:space="preserve">Montáž pojistné hydroizolační nebo parotěsné fólie kladené ve sklonu do 20° </t>
  </si>
  <si>
    <t>446590042</t>
  </si>
  <si>
    <t>skladba střechy S1 + S2</t>
  </si>
  <si>
    <t>parozábrana</t>
  </si>
  <si>
    <t>výměra dle pol.713111111 + 713151111</t>
  </si>
  <si>
    <t>231+4,5</t>
  </si>
  <si>
    <t>226</t>
  </si>
  <si>
    <t>28329338</t>
  </si>
  <si>
    <t>fólie PE nevyztužená pro parotěsnou vrstvu podlah, stěn, stropů a střech do 200g/m2</t>
  </si>
  <si>
    <t>261825333</t>
  </si>
  <si>
    <t>235,50*1,15+0,17</t>
  </si>
  <si>
    <t>227</t>
  </si>
  <si>
    <t>765191021</t>
  </si>
  <si>
    <t>Montáž pojistné hydroizolační nebo parotěsné fólie kladené ve sklonu přes 20° s lepenými spoji na krokve</t>
  </si>
  <si>
    <t>-947660198</t>
  </si>
  <si>
    <t>228</t>
  </si>
  <si>
    <t>28329324</t>
  </si>
  <si>
    <t>fólie difuzně propustná pro doplňkovou hydroizolační vrstvu, třívrstvá mikroporézní PP 130-135g/m2</t>
  </si>
  <si>
    <t>975293874</t>
  </si>
  <si>
    <t>260*1,15</t>
  </si>
  <si>
    <t>229</t>
  </si>
  <si>
    <t>765111201</t>
  </si>
  <si>
    <t>Montáž krytiny - okapní větrací pás</t>
  </si>
  <si>
    <t>-820364973</t>
  </si>
  <si>
    <t>okapní</t>
  </si>
  <si>
    <t>u větracího hřebene</t>
  </si>
  <si>
    <t>230</t>
  </si>
  <si>
    <t>596600271</t>
  </si>
  <si>
    <t>pás ochranný větrací okapní Al š 125mm</t>
  </si>
  <si>
    <t>-837247999</t>
  </si>
  <si>
    <t>231</t>
  </si>
  <si>
    <t>7651900R1</t>
  </si>
  <si>
    <t>Vodotěsná fólie - montáž a dodávka</t>
  </si>
  <si>
    <t>-557162737</t>
  </si>
  <si>
    <t>232</t>
  </si>
  <si>
    <t>765192001</t>
  </si>
  <si>
    <t>Nouzové (provizorní) zakrytí střechy plachtou</t>
  </si>
  <si>
    <t>-1940057186</t>
  </si>
  <si>
    <t>střecha</t>
  </si>
  <si>
    <t>233</t>
  </si>
  <si>
    <t>998765102</t>
  </si>
  <si>
    <t>Přesun hmot tonážní pro krytiny skládané v objektech v přes 6 do 12 m</t>
  </si>
  <si>
    <t>575633459</t>
  </si>
  <si>
    <t>766</t>
  </si>
  <si>
    <t>Konstrukce truhlářské</t>
  </si>
  <si>
    <t>234</t>
  </si>
  <si>
    <t>766694111</t>
  </si>
  <si>
    <t>Montáž parapetních desek dřevěných nebo plastových š do 30 cm dl do 1,0 m</t>
  </si>
  <si>
    <t>836593622</t>
  </si>
  <si>
    <t>pro okna</t>
  </si>
  <si>
    <t>235</t>
  </si>
  <si>
    <t>766694112</t>
  </si>
  <si>
    <t>Montáž parapetních desek dřevěných nebo plastových š do 30 cm dl přes 1,0 do 1,6 m</t>
  </si>
  <si>
    <t>2080868308</t>
  </si>
  <si>
    <t>236</t>
  </si>
  <si>
    <t>766694113</t>
  </si>
  <si>
    <t>Montáž parapetních desek dřevěných nebo plastových š do 30 cm dl přes 1,6 do 2,6 m</t>
  </si>
  <si>
    <t>-328258636</t>
  </si>
  <si>
    <t>237</t>
  </si>
  <si>
    <t>60794100</t>
  </si>
  <si>
    <t>parapet dřevotřískový vnitřní povrch laminátový š 160mm</t>
  </si>
  <si>
    <t>-1568372347</t>
  </si>
  <si>
    <t>1,85*3+1,5*3</t>
  </si>
  <si>
    <t>1,5*6</t>
  </si>
  <si>
    <t>1,35*3</t>
  </si>
  <si>
    <t>1,0*2</t>
  </si>
  <si>
    <t>0,5*2</t>
  </si>
  <si>
    <t>238</t>
  </si>
  <si>
    <t>766231113</t>
  </si>
  <si>
    <t>Montáž sklápěcích půdních schodů</t>
  </si>
  <si>
    <t>1521339102</t>
  </si>
  <si>
    <t>239</t>
  </si>
  <si>
    <t>61233168</t>
  </si>
  <si>
    <t>schody půdní skládací protipožární dřevěné se zesílenou izolací, pro výšku max. 280cm, 12 schodnic El 15, 120x60cm</t>
  </si>
  <si>
    <t>460382663</t>
  </si>
  <si>
    <t>240</t>
  </si>
  <si>
    <t>766660717</t>
  </si>
  <si>
    <t>Montáž dveřních křídel samozavírače na ocelovou zárubeň</t>
  </si>
  <si>
    <t>-1949594543</t>
  </si>
  <si>
    <t>1.NP - doplnění</t>
  </si>
  <si>
    <t>2.NP - doplnění</t>
  </si>
  <si>
    <t>241</t>
  </si>
  <si>
    <t>54917265</t>
  </si>
  <si>
    <t>samozavírač dveří hydraulický K214 č.14 zlatá bronz</t>
  </si>
  <si>
    <t>595248034</t>
  </si>
  <si>
    <t>242</t>
  </si>
  <si>
    <t>766660734</t>
  </si>
  <si>
    <t>Montáž dveřního bezpečnostního kování - panikového</t>
  </si>
  <si>
    <t>183920042</t>
  </si>
  <si>
    <t>243</t>
  </si>
  <si>
    <t>5490000R1</t>
  </si>
  <si>
    <t>Panikové kování - dodávka vč.dopravy</t>
  </si>
  <si>
    <t>-1569513357</t>
  </si>
  <si>
    <t>244</t>
  </si>
  <si>
    <t>766629631</t>
  </si>
  <si>
    <t>Montáž těsnění připojovací spáry ostění nebo nadpraží komprimační páskou</t>
  </si>
  <si>
    <t>1948661400</t>
  </si>
  <si>
    <t>u oken a dveří</t>
  </si>
  <si>
    <t>63+27*2</t>
  </si>
  <si>
    <t>245</t>
  </si>
  <si>
    <t>59071025</t>
  </si>
  <si>
    <t>páska okenní těsnící měkčený pěnový PUR impregnovaná s integrovanou páskou 6-22x58mm</t>
  </si>
  <si>
    <t>2002907413</t>
  </si>
  <si>
    <t>117*1,10+0,3</t>
  </si>
  <si>
    <t>246</t>
  </si>
  <si>
    <t>7660000R1</t>
  </si>
  <si>
    <t>Dřevěné schodišťové madlo bukové + nerezové držáky - montáž a dodávka vč.spojovacích prostředků, vč.povrchové úpravy lazurovacím lakem</t>
  </si>
  <si>
    <t>632001741</t>
  </si>
  <si>
    <t>3,90+6,6</t>
  </si>
  <si>
    <t>247</t>
  </si>
  <si>
    <t>998766102</t>
  </si>
  <si>
    <t>Přesun hmot tonážní pro kce truhlářské v objektech v přes 6 do 12 m</t>
  </si>
  <si>
    <t>-972377345</t>
  </si>
  <si>
    <t>767</t>
  </si>
  <si>
    <t>Konstrukce zámečnické</t>
  </si>
  <si>
    <t>248</t>
  </si>
  <si>
    <t>7678811R1</t>
  </si>
  <si>
    <t>Montáž bodů záchytného systému do falcované krytiny</t>
  </si>
  <si>
    <t>199452102</t>
  </si>
  <si>
    <t>249</t>
  </si>
  <si>
    <t>70921424</t>
  </si>
  <si>
    <t>kotvicí bod pro šikmé střechy s falcovanou krytinou</t>
  </si>
  <si>
    <t>-253861945</t>
  </si>
  <si>
    <t>250</t>
  </si>
  <si>
    <t>767851102</t>
  </si>
  <si>
    <t>Montáž lávek komínových - pochůzné a části nosné konstrukce lávky</t>
  </si>
  <si>
    <t>902360434</t>
  </si>
  <si>
    <t>251</t>
  </si>
  <si>
    <t>5530000R1</t>
  </si>
  <si>
    <t>Komínová lávka 250/800mm - dodávka vč.dopravy</t>
  </si>
  <si>
    <t>-1867905794</t>
  </si>
  <si>
    <t>252</t>
  </si>
  <si>
    <t>767995117</t>
  </si>
  <si>
    <t>Montáž atypických zámečnických konstrukcí hm přes 250 do 500 kg</t>
  </si>
  <si>
    <t>895536129</t>
  </si>
  <si>
    <t>montáž ocelového zábradlí - prvek Z1</t>
  </si>
  <si>
    <t>266</t>
  </si>
  <si>
    <t>montáž ocelové konstrukce krovu - prvek Z2</t>
  </si>
  <si>
    <t>359</t>
  </si>
  <si>
    <t>montáž ocel.konstr.úpravy schodiště - prvek Z3</t>
  </si>
  <si>
    <t>443</t>
  </si>
  <si>
    <t>253</t>
  </si>
  <si>
    <t>5530000R2</t>
  </si>
  <si>
    <t>Ocelová konstrukce zábradlí Z1 ocel S235 - výroba, dodávka vč.dopravy a povrchové úpravy (nátěr pro tř.prostředí C1, životnost 15let)</t>
  </si>
  <si>
    <t>-1540833223</t>
  </si>
  <si>
    <t>Poznámka k položce:_x000D_
 příprava povrchu Sa 2 1/2 (otryskání)</t>
  </si>
  <si>
    <t>v.č.13 - Z1</t>
  </si>
  <si>
    <t>254</t>
  </si>
  <si>
    <t>5530000R3</t>
  </si>
  <si>
    <t>Ocelová konstrukce podpěry krovu Z2 ocel S235 - výroba, dodávka vč.dopravy a povrchové úpravy (nátěr pro tř.prostředí C1, životnost 15let)</t>
  </si>
  <si>
    <t>-441228088</t>
  </si>
  <si>
    <t>Poznámka k položce:_x000D_
  příprava povrchu Sa 2 1/2 (otryskání)</t>
  </si>
  <si>
    <t>v.č.13 - Z2</t>
  </si>
  <si>
    <t>255</t>
  </si>
  <si>
    <t>5530000R4</t>
  </si>
  <si>
    <t>Ocelová konstrukce úpravy schodiště Z3 ocel S235 - výroba, dodávka vč.dopravy a povrchové úpravy (nátěr pro tř.prostředí C1, životnost 15let)</t>
  </si>
  <si>
    <t>109811875</t>
  </si>
  <si>
    <t>v.č.14 - prvek Z3</t>
  </si>
  <si>
    <t>256</t>
  </si>
  <si>
    <t>7670000R1</t>
  </si>
  <si>
    <t xml:space="preserve">Zábradlí podesty 3.NP mm výšky 1,0m - nerezová ocel.konstrukce + samonosné skleněné zábradlí (bezpečnostní sklo vrstvené) se souvislým dřevěným madlem </t>
  </si>
  <si>
    <t>-1050650050</t>
  </si>
  <si>
    <t>Poznámka k položce:_x000D_
viz výkres 14</t>
  </si>
  <si>
    <t>3,1+2,0</t>
  </si>
  <si>
    <t>257</t>
  </si>
  <si>
    <t>998767102</t>
  </si>
  <si>
    <t>Přesun hmot tonážní pro zámečnické konstrukce v objektech v přes 6 do 12 m</t>
  </si>
  <si>
    <t>-18312191</t>
  </si>
  <si>
    <t>771</t>
  </si>
  <si>
    <t>Podlahy z dlaždic</t>
  </si>
  <si>
    <t>258</t>
  </si>
  <si>
    <t>771274123</t>
  </si>
  <si>
    <t>Montáž obkladů stupnic z dlaždic protiskluzných keramických flexibilní lepidlo š přes 250 do 300 mm</t>
  </si>
  <si>
    <t>650452385</t>
  </si>
  <si>
    <t>1,395*10</t>
  </si>
  <si>
    <t>259</t>
  </si>
  <si>
    <t>771274126</t>
  </si>
  <si>
    <t>Montáž obkladů stupnic z dlaždic protiskluzných keramických flexibilní lepidlo š přes 400 mm</t>
  </si>
  <si>
    <t>339772326</t>
  </si>
  <si>
    <t>1,52+1,44+1,54+1,87+1,76+1,54+1,43</t>
  </si>
  <si>
    <t>771274242</t>
  </si>
  <si>
    <t>Montáž obkladů podstupnic z dlaždic reliéfních keramických flexibilní lepidlo v přes 150 do 200 mm</t>
  </si>
  <si>
    <t>104199995</t>
  </si>
  <si>
    <t>1,52+1,44+1,54+1,87+1,76+1,54+1,43+1,395*10</t>
  </si>
  <si>
    <t>261</t>
  </si>
  <si>
    <t>771474132</t>
  </si>
  <si>
    <t>Montáž soklů z dlaždic keramických schodišťových stupňovitých flexibilní lepidlo v přes 65 do 90 mm</t>
  </si>
  <si>
    <t>276499993</t>
  </si>
  <si>
    <t>0,45+0,49+0,58+0,235+0,515+0,54+0,455*2</t>
  </si>
  <si>
    <t>2,675+0,297+0,169*17+0,08*17+0,07</t>
  </si>
  <si>
    <t>(0,169+0,297+0,08)*10+0,169*7+0,77+0,08*7+0,03</t>
  </si>
  <si>
    <t>262</t>
  </si>
  <si>
    <t>771574263</t>
  </si>
  <si>
    <t>Montáž podlah keramických pro mechanické zatížení protiskluzných lepených flexibilním lepidlem přes 9 do 12 ks/m2</t>
  </si>
  <si>
    <t>555073296</t>
  </si>
  <si>
    <t>1,73+1,26+1,53+1,06+2,55+1,22+1,65+1,63+1,6</t>
  </si>
  <si>
    <t>263</t>
  </si>
  <si>
    <t>771577111</t>
  </si>
  <si>
    <t>Příplatek k montáži podlah keramických lepených flexibilním lepidlem za plochu do 5 m2</t>
  </si>
  <si>
    <t>1737114854</t>
  </si>
  <si>
    <t>264</t>
  </si>
  <si>
    <t>771121011</t>
  </si>
  <si>
    <t>Nátěr penetrační na podlahu</t>
  </si>
  <si>
    <t>65460216</t>
  </si>
  <si>
    <t>265</t>
  </si>
  <si>
    <t>771474113</t>
  </si>
  <si>
    <t>Montáž soklů z dlaždic keramických rovných flexibilní lepidlo v přes 90 do 120 mm</t>
  </si>
  <si>
    <t>-18566617</t>
  </si>
  <si>
    <t>1,15*2+1,5*2-0,8+1,3*2+1*2+0,9*2+1,7*2-0,7*3</t>
  </si>
  <si>
    <t>1,735*2*2+0,9*2*3+1,45*2*2+0,8*2+0,9*2</t>
  </si>
  <si>
    <t>1,45*2+1,76*2-0,7*7+0,74</t>
  </si>
  <si>
    <t>5976140R1</t>
  </si>
  <si>
    <t>Dlažba keramická protiskluzná tl.10mm s protiskluzným povrchem R9, R10 - dodávka vč.dopravy</t>
  </si>
  <si>
    <t>1537671765</t>
  </si>
  <si>
    <t>obklad stupňů</t>
  </si>
  <si>
    <t>stupně</t>
  </si>
  <si>
    <t>(0,45+0,49+0,58+0,235)*1,52*1,20</t>
  </si>
  <si>
    <t>1,395*3,427*1,20</t>
  </si>
  <si>
    <t>podstupnice</t>
  </si>
  <si>
    <t>0,169*25,05*1,10</t>
  </si>
  <si>
    <t>sokl stupňů</t>
  </si>
  <si>
    <t>19*0,08*1,10+0,73</t>
  </si>
  <si>
    <t>14,23*1,05</t>
  </si>
  <si>
    <t>36*0,1*1,05+0,28</t>
  </si>
  <si>
    <t>267</t>
  </si>
  <si>
    <t>998771102</t>
  </si>
  <si>
    <t>Přesun hmot tonážní pro podlahy z dlaždic v objektech v přes 6 do 12 m</t>
  </si>
  <si>
    <t>-1334174607</t>
  </si>
  <si>
    <t>776</t>
  </si>
  <si>
    <t>Podlahy povlakové</t>
  </si>
  <si>
    <t>268</t>
  </si>
  <si>
    <t>776221111</t>
  </si>
  <si>
    <t>Lepení pásů z PVC standardním lepidlem</t>
  </si>
  <si>
    <t>-953294211</t>
  </si>
  <si>
    <t>68,38+59,36+17,60+21,02+6,03</t>
  </si>
  <si>
    <t>269</t>
  </si>
  <si>
    <t>776223112</t>
  </si>
  <si>
    <t>Spoj povlakových podlahovin z PVC svařováním za studena</t>
  </si>
  <si>
    <t>1458897913</t>
  </si>
  <si>
    <t>270</t>
  </si>
  <si>
    <t>284111401</t>
  </si>
  <si>
    <t>Krytina PVC tř.zátěže 33 - dodávka vč.dopravy</t>
  </si>
  <si>
    <t>164605618</t>
  </si>
  <si>
    <t>172,39*1,10+0,37</t>
  </si>
  <si>
    <t>ztratné 10%</t>
  </si>
  <si>
    <t>271</t>
  </si>
  <si>
    <t>776411112</t>
  </si>
  <si>
    <t>Montáž obvodových soklíků výšky do 100 mm</t>
  </si>
  <si>
    <t>814793312</t>
  </si>
  <si>
    <t>6,62*2+10,33*2-5-0,9</t>
  </si>
  <si>
    <t>9,81*2+6,96*2-5,0-0,9</t>
  </si>
  <si>
    <t>5,5*2+3,2*2-0,8</t>
  </si>
  <si>
    <t>10,05*2+4,32+3,2-1,6-0,9*2-0,8*3-0,7*4</t>
  </si>
  <si>
    <t>2,33*2+2,80*2-0,8+0,28</t>
  </si>
  <si>
    <t>272</t>
  </si>
  <si>
    <t>28411010</t>
  </si>
  <si>
    <t>lišta soklová PVC 20x100mm</t>
  </si>
  <si>
    <t>881900592</t>
  </si>
  <si>
    <t>101*1,10-0,1</t>
  </si>
  <si>
    <t>273</t>
  </si>
  <si>
    <t>776421311</t>
  </si>
  <si>
    <t>Montáž přechodových samolepících lišt</t>
  </si>
  <si>
    <t>-1758941600</t>
  </si>
  <si>
    <t>přechod různých nášlapných vrstev</t>
  </si>
  <si>
    <t>0,7*4+0,8+0,9+1,4</t>
  </si>
  <si>
    <t>274</t>
  </si>
  <si>
    <t>284000001</t>
  </si>
  <si>
    <t>Přechodová nerezová lišta</t>
  </si>
  <si>
    <t>-916798590</t>
  </si>
  <si>
    <t>275</t>
  </si>
  <si>
    <t>998776102</t>
  </si>
  <si>
    <t>Přesun hmot tonážní pro podlahy povlakové v objektech v přes 6 do 12 m</t>
  </si>
  <si>
    <t>-2001431092</t>
  </si>
  <si>
    <t>781</t>
  </si>
  <si>
    <t>Dokončovací práce - obklady</t>
  </si>
  <si>
    <t>276</t>
  </si>
  <si>
    <t>781474115</t>
  </si>
  <si>
    <t>Montáž obkladů vnitřních keramických hladkých přes 22 do 25 ks/m2 lepených flexibilním lepidlem</t>
  </si>
  <si>
    <t>-1358569312</t>
  </si>
  <si>
    <t>m.č.3.06, 3.07, 3.09-3.14</t>
  </si>
  <si>
    <t>2,0*(1,30*2+1,0*2+0,9*2+1,7*2-0,7*3)</t>
  </si>
  <si>
    <t>2,0*(1,45*2*2+0,9*2+0,8*2-0,7*2)</t>
  </si>
  <si>
    <t>2,0*(1,735*2*2+0,9*2*3-0,7*3)</t>
  </si>
  <si>
    <t>za umyvadly v učebnách</t>
  </si>
  <si>
    <t>2,0*(0,6+1,0+0,6)+0,12</t>
  </si>
  <si>
    <t>277</t>
  </si>
  <si>
    <t>59761039</t>
  </si>
  <si>
    <t>obklad keramický hladký přes 22 do 25ks/m2</t>
  </si>
  <si>
    <t>-25996182</t>
  </si>
  <si>
    <t>56*1,05+0,20</t>
  </si>
  <si>
    <t>278</t>
  </si>
  <si>
    <t>781494111</t>
  </si>
  <si>
    <t>Plastové profily rohové lepené flexibilním lepidlem</t>
  </si>
  <si>
    <t>-1851562675</t>
  </si>
  <si>
    <t>2,0*28</t>
  </si>
  <si>
    <t>279</t>
  </si>
  <si>
    <t>781494511</t>
  </si>
  <si>
    <t>Plastové profily ukončovací lepené flexibilním lepidlem</t>
  </si>
  <si>
    <t>-375147238</t>
  </si>
  <si>
    <t>1,30*2+1,0*2+0,9*2+1,7*2-0,7*3</t>
  </si>
  <si>
    <t>1,45*2*2+0,9*2+0,8*2-0,7*2</t>
  </si>
  <si>
    <t>1,735*2*2+0,9*2*3-0,7*3+0,6+1,0+0,6+0,06</t>
  </si>
  <si>
    <t>280</t>
  </si>
  <si>
    <t>998781102</t>
  </si>
  <si>
    <t>Přesun hmot tonážní pro obklady keramické v objektech v přes 6 do 12 m</t>
  </si>
  <si>
    <t>-1553556694</t>
  </si>
  <si>
    <t>783</t>
  </si>
  <si>
    <t>Dokončovací práce - nátěry</t>
  </si>
  <si>
    <t>281</t>
  </si>
  <si>
    <t>783937161</t>
  </si>
  <si>
    <t>Krycí dvojnásobný epoxidový vodou ředitelný nátěr betonové podlahy</t>
  </si>
  <si>
    <t>1638355425</t>
  </si>
  <si>
    <t>1,60*1,96+0,55*(1,6*2+1,96*2)</t>
  </si>
  <si>
    <t>282</t>
  </si>
  <si>
    <t>783213111</t>
  </si>
  <si>
    <t>Napouštěcí jednonásobný syntetický biocidní nátěr tesařských konstrukcí zabudovaných do konstrukce</t>
  </si>
  <si>
    <t>-275528391</t>
  </si>
  <si>
    <t>nátěr stávajících trámů</t>
  </si>
  <si>
    <t>(0,24*2+0,24*2)*(6,5*12+4,1*6)</t>
  </si>
  <si>
    <t>(0,24*2+0,23*2)*6,5*13</t>
  </si>
  <si>
    <t>(0,24*2+0,22*2)*(2,9*4+3,3*3+1,5*3)+0,15</t>
  </si>
  <si>
    <t>283</t>
  </si>
  <si>
    <t>783827425</t>
  </si>
  <si>
    <t>Krycí dvojnásobný silikonový nátěr omítek stupně členitosti 1 a 2</t>
  </si>
  <si>
    <t>-1833007216</t>
  </si>
  <si>
    <t>nátěr stávající fasády 1. a 2. NP</t>
  </si>
  <si>
    <t>(7,5+8,5)/2*(17,5*2+14,2*2)</t>
  </si>
  <si>
    <t>-(1,0*2,0*25+1,0*1,0*4+1,0*0,8*2+0,5*1,0*5)</t>
  </si>
  <si>
    <t>-(0,6*0,6+0,6*0,9-1,5*2,5)</t>
  </si>
  <si>
    <t>0,20*(1,0*25+2,0*2*25+1,0*3*4+1*2+0,8*2*2+0,5*5+1*2*5)</t>
  </si>
  <si>
    <t>0,20*(0,6*3+0,6+0,9*2+1,5+2,5*2)-0,03</t>
  </si>
  <si>
    <t>284</t>
  </si>
  <si>
    <t>783823135</t>
  </si>
  <si>
    <t>Penetrační silikonový nátěr hladkých, tenkovrstvých zrnitých nebo štukových omítek</t>
  </si>
  <si>
    <t>141313476</t>
  </si>
  <si>
    <t>784</t>
  </si>
  <si>
    <t>Dokončovací práce - malby a tapety</t>
  </si>
  <si>
    <t>784211101</t>
  </si>
  <si>
    <t>Dvojnásobné bílé malby ze směsí za mokra výborně oděruvzdorných v místnostech v do 3,80 m</t>
  </si>
  <si>
    <t>-639607272</t>
  </si>
  <si>
    <t>stěny</t>
  </si>
  <si>
    <t>3,30*(6,62*2+10,33*2+0,15*4)-5,0*3,0+4,0</t>
  </si>
  <si>
    <t>3,30*(9,81*2+6,96*2+0,15*6)-5,0*3,0+4,0</t>
  </si>
  <si>
    <t>2,70*(5,5*2+3,2*2)</t>
  </si>
  <si>
    <t>2,50*(1,15*2+1,50*2)</t>
  </si>
  <si>
    <t>2,50*(10,05*2+4,32+3,2)</t>
  </si>
  <si>
    <t>2,50*(1,3*2+1*2+0,9*2+1,7*2)</t>
  </si>
  <si>
    <t>2,50*(2,33*2+2,80*2)</t>
  </si>
  <si>
    <t>2,50*(1,735*2*2+0,9*2*3+1,45*2*2+0,8*2+0,9*2)</t>
  </si>
  <si>
    <t>2,50*(1,45*2+1,76*2)+0,79</t>
  </si>
  <si>
    <t>0,25*(1,0*2+1,4*2*2+0,5*2+1,15*2*2)+0,68</t>
  </si>
  <si>
    <t>odpočet obkladů</t>
  </si>
  <si>
    <t>-56</t>
  </si>
  <si>
    <t>1. + 2.NP</t>
  </si>
  <si>
    <t>164+492+176+528</t>
  </si>
  <si>
    <t>786</t>
  </si>
  <si>
    <t>Dokončovací práce - čalounické úpravy</t>
  </si>
  <si>
    <t>286</t>
  </si>
  <si>
    <t>786623011</t>
  </si>
  <si>
    <t>Montáž venkovní žaluzie ovládané motorem upevněné na rám okna nebo do žaluziové schránky pl do 4 m2</t>
  </si>
  <si>
    <t>528479907</t>
  </si>
  <si>
    <t>287</t>
  </si>
  <si>
    <t>55342528</t>
  </si>
  <si>
    <t>žaluzie Z-90 ovládaná základním motorem včetně příslušenství plochy do 3,5m2</t>
  </si>
  <si>
    <t>845302364</t>
  </si>
  <si>
    <t>1,35*2,0*3+1,50*2,0*9</t>
  </si>
  <si>
    <t>288</t>
  </si>
  <si>
    <t>55342529</t>
  </si>
  <si>
    <t>žaluzie Z-90 ovládaná základním motorem včetně příslušenství plochy do 4,0m2</t>
  </si>
  <si>
    <t>251059884</t>
  </si>
  <si>
    <t>1,85*2,0*2</t>
  </si>
  <si>
    <t>OTV</t>
  </si>
  <si>
    <t>Výplně otvorů</t>
  </si>
  <si>
    <t>289</t>
  </si>
  <si>
    <t>7600000R1</t>
  </si>
  <si>
    <t xml:space="preserve">Prvek O1 - plastové okno jednoduché rohové pevné, 1850 + 1500mm x 2000mm s izol.trojsklem - doplňky a parametry viz výkres Výpis výplní otvorů - montáž a dodávka vč.dopravy </t>
  </si>
  <si>
    <t>1963263286</t>
  </si>
  <si>
    <t xml:space="preserve">Poznámka k položce:_x000D_
mimo vnitřního parapetu, kerý je započten v oddíle 766_x000D_
mimo venkovního parapetu, který je započten v oddíle 764 </t>
  </si>
  <si>
    <t>290</t>
  </si>
  <si>
    <t>7600000R2</t>
  </si>
  <si>
    <t xml:space="preserve">Prvek O2 - plastové okno jednoduché 2-kř. sklápěcí a otevíravé, 1500mm x 2000mm s izol.trojsklem - doplňky a parametry viz výkres Výpis výplní otvorů - montáž a dodávka vč.dopravy </t>
  </si>
  <si>
    <t>-63089582</t>
  </si>
  <si>
    <t>291</t>
  </si>
  <si>
    <t>7600000R3</t>
  </si>
  <si>
    <t xml:space="preserve">Prvek O3 - plastové okno jednoduché 2-kř. sklápěcí a otevíravé, 1500mm x 2000mm s izol.trojsklem - doplňky a parametry viz výkres Výpis výplní otvorů - montáž a dodávka vč.dopravy </t>
  </si>
  <si>
    <t>2071131029</t>
  </si>
  <si>
    <t>292</t>
  </si>
  <si>
    <t>7600000R4</t>
  </si>
  <si>
    <t xml:space="preserve">Prvek O4 - plastové okno jednoduché 2-kř. sklápěcí a otevíravé, 1350mm x 2000mm s izol.trojsklem - doplňky a parametry viz výkres Výpis výplní otvorů - montáž a dodávka vč.dopravy </t>
  </si>
  <si>
    <t>1392451414</t>
  </si>
  <si>
    <t>293</t>
  </si>
  <si>
    <t>7600000R5</t>
  </si>
  <si>
    <t xml:space="preserve">Prvek O5 - plastové okno jednoduché 1-kř. sklápěcí a otevíravé, 1000mm x 1400mm s izol.trojsklem - doplňky a parametry viz výkres Výpis výplní otvorů - montáž a dodávka vč.dopravy </t>
  </si>
  <si>
    <t>-679165115</t>
  </si>
  <si>
    <t>294</t>
  </si>
  <si>
    <t>7600000R6</t>
  </si>
  <si>
    <t xml:space="preserve">Prvek O6 - plastové okno jednoduché 1-kř. sklápěcí a otevíravé, 1000mm x 1400mm s izol.trojsklem - doplňky a parametry viz výkres Výpis výplní otvorů - montáž a dodávka vč.dopravy </t>
  </si>
  <si>
    <t>576270346</t>
  </si>
  <si>
    <t>295</t>
  </si>
  <si>
    <t>7600000R7</t>
  </si>
  <si>
    <t xml:space="preserve">Prvek O7 - plastové okno jednoduché 1-kř. sklápěcí a otevíravé, 500mm x 1150mm s izol.trojsklem - doplňky a parametry viz výkres Výpis výplní otvorů - montáž a dodávka vč.dopravy </t>
  </si>
  <si>
    <t>-1642244731</t>
  </si>
  <si>
    <t>296</t>
  </si>
  <si>
    <t>7600000R8</t>
  </si>
  <si>
    <t xml:space="preserve">Prvek D1 - vnitřní dřevěné dveře požární 1-kř. laminované 900x1970 - doplňky a parametry viz výkres Výpis výplní - montáž a dodávka vč.dopravy </t>
  </si>
  <si>
    <t>-1271955618</t>
  </si>
  <si>
    <t xml:space="preserve">Poznámka k položce:_x000D_
včetně nové kovové zárubně s nátěrem (životnost 15let)_x000D_
včetně kování a madla_x000D_
včetně zvukové izolace </t>
  </si>
  <si>
    <t>297</t>
  </si>
  <si>
    <t>7600000R9</t>
  </si>
  <si>
    <t xml:space="preserve">Prvek D2 - vnitřní dřevěné dveře 1-kř. laminované 800x1970 - doplňky a parametry viz výkres Výpis výplní - montáž a dodávka vč.dopravy </t>
  </si>
  <si>
    <t>-1448043399</t>
  </si>
  <si>
    <t xml:space="preserve">Poznámka k položce:_x000D_
včetně nové kovové zárubně s nátěrem (životnost 15let)_x000D_
včetně kování_x000D_
včetně zvukové izolace </t>
  </si>
  <si>
    <t>298</t>
  </si>
  <si>
    <t>760000R10</t>
  </si>
  <si>
    <t xml:space="preserve">Prvek D3 - vnitřní dřevěné dveře požární 1-kř. laminované 800x1970 - doplňky a parametry viz výkres Výpis výplní - montáž a dodávka vč.dopravy </t>
  </si>
  <si>
    <t>-1450759142</t>
  </si>
  <si>
    <t>Poznámka k položce:_x000D_
včetně nové kovové zárubně s nátěrem (životnost 15let)_x000D_
včetně kování</t>
  </si>
  <si>
    <t>299</t>
  </si>
  <si>
    <t>760000R11</t>
  </si>
  <si>
    <t xml:space="preserve">Prvek D4 - vnitřní dřevěné dveře 1-kř. laminované 700x1970 - doplňky a parametry viz výkres Výpis výplní - montáž a dodávka vč.dopravy </t>
  </si>
  <si>
    <t>688871321</t>
  </si>
  <si>
    <t>760000R12</t>
  </si>
  <si>
    <t xml:space="preserve">Prvek D5 - vnitřní dřevěné dveře 1-kř. laminované 700x1970 - doplňky a parametry viz výkres Výpis výplní - montáž a dodávka vč.dopravy </t>
  </si>
  <si>
    <t>-1662829009</t>
  </si>
  <si>
    <t>301</t>
  </si>
  <si>
    <t>760000R13</t>
  </si>
  <si>
    <t xml:space="preserve">Prvek D6 - shrnovací akustická příčka 52dB 5000x3000mm s kolejnicí laminátová - doplňky a parametry viz výkres Výpis výplní - montáž a dodávka vč.dopravy </t>
  </si>
  <si>
    <t>136322906</t>
  </si>
  <si>
    <t>Poznámka k položce:_x000D_
včetně kování</t>
  </si>
  <si>
    <t>OST</t>
  </si>
  <si>
    <t>Ostatní</t>
  </si>
  <si>
    <t>VYT</t>
  </si>
  <si>
    <t>Výtah</t>
  </si>
  <si>
    <t>302</t>
  </si>
  <si>
    <t>Vyt01</t>
  </si>
  <si>
    <t>Výtah osobní - nosnost 650kg, 4 stanice, kabina 1100 x 1400 x 2150mm - montáž a dodávka vč.dopravy</t>
  </si>
  <si>
    <t>262144</t>
  </si>
  <si>
    <t>-1786007949</t>
  </si>
  <si>
    <t>Poznámka k položce:_x000D_
parametry viz PD</t>
  </si>
  <si>
    <t>02 - Vybavení objektu</t>
  </si>
  <si>
    <t xml:space="preserve">    VYB - Vybavení</t>
  </si>
  <si>
    <t>VYB</t>
  </si>
  <si>
    <t>Vybavení</t>
  </si>
  <si>
    <t xml:space="preserve">Kuchyňská linka, celková dl.2,20 s horními skříňkami, trouba, lednice, dvouplotýnkový vařič elektrický, digestoř, nerezový dřez </t>
  </si>
  <si>
    <t>kpl</t>
  </si>
  <si>
    <t>-424868050</t>
  </si>
  <si>
    <t>Linka dl.1m s nerezovým dřezem</t>
  </si>
  <si>
    <t>-1013900306</t>
  </si>
  <si>
    <t>03 - ZTI</t>
  </si>
  <si>
    <t>zak.č.2021-14</t>
  </si>
  <si>
    <t>Kolová</t>
  </si>
  <si>
    <t>obec Kolová</t>
  </si>
  <si>
    <t>DPT projekty Ostrov s.r.o</t>
  </si>
  <si>
    <t>Tomanová Ing.</t>
  </si>
  <si>
    <t>HSV - HSV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</si>
  <si>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</si>
  <si>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</si>
  <si>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</si>
  <si>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</si>
  <si>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</si>
  <si>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 xml:space="preserve">    OST - Ostatní</t>
  </si>
  <si>
    <t>997013155</t>
  </si>
  <si>
    <t>Vnitrostaveništní doprava suti a vybouraných hmot pro budovy v přes 15 do 18 m s omezením mechanizace</t>
  </si>
  <si>
    <t>558313819</t>
  </si>
  <si>
    <t>825399110</t>
  </si>
  <si>
    <t>Příplatek k odvozu suti a vybouraných hmot na skládku ZKD 1 km přes 1 km</t>
  </si>
  <si>
    <t>1140415770</t>
  </si>
  <si>
    <t>celke cca 10 km</t>
  </si>
  <si>
    <t>0,011*(10-1)</t>
  </si>
  <si>
    <t>478711690</t>
  </si>
  <si>
    <t>712600845</t>
  </si>
  <si>
    <t>Demontáž ventilační hlavice na střeše sklonu přes 30°</t>
  </si>
  <si>
    <t>34319602</t>
  </si>
  <si>
    <t>721</t>
  </si>
  <si>
    <t>Zdravotechnika - vnitřní kanalizace</t>
  </si>
  <si>
    <t>721171808</t>
  </si>
  <si>
    <t>Demontáž potrubí z PVC D přes 75 do 114</t>
  </si>
  <si>
    <t>-1232297693</t>
  </si>
  <si>
    <t>srovnatelná položka pro demontáž potrubí PP-HT DN 100</t>
  </si>
  <si>
    <t>4,0</t>
  </si>
  <si>
    <t>721174024</t>
  </si>
  <si>
    <t>Potrubí kanalizační z PP odpadní DN 75</t>
  </si>
  <si>
    <t>-1320376422</t>
  </si>
  <si>
    <t>nové odpadní potrubí PP-HT  DN 70</t>
  </si>
  <si>
    <t>8,0</t>
  </si>
  <si>
    <t>721174025</t>
  </si>
  <si>
    <t>Potrubí kanalizační z PP odpadní DN 110</t>
  </si>
  <si>
    <t>1178757536</t>
  </si>
  <si>
    <t>nové odpadní potrubí PP-HT  DN 100</t>
  </si>
  <si>
    <t>20,0</t>
  </si>
  <si>
    <t>721174042</t>
  </si>
  <si>
    <t>Potrubí kanalizační z PP připojovací DN 40</t>
  </si>
  <si>
    <t>1849728460</t>
  </si>
  <si>
    <t>nové připojovací potrubí PP-HT   DN 40</t>
  </si>
  <si>
    <t>6,0</t>
  </si>
  <si>
    <t>721174043</t>
  </si>
  <si>
    <t>Potrubí kanalizační z PP připojovací DN 50</t>
  </si>
  <si>
    <t>-1240818411</t>
  </si>
  <si>
    <t>nové připojovací potrubí PP-HT   DN 50</t>
  </si>
  <si>
    <t>12,0</t>
  </si>
  <si>
    <t>721174045</t>
  </si>
  <si>
    <t>Potrubí kanalizační z PP připojovací DN 110</t>
  </si>
  <si>
    <t>-550773442</t>
  </si>
  <si>
    <t>nové připojovací potrubí PP-HT   DN 100</t>
  </si>
  <si>
    <t>721194104</t>
  </si>
  <si>
    <t>Vyvedení a upevnění odpadních výpustek DN 40</t>
  </si>
  <si>
    <t>-798864214</t>
  </si>
  <si>
    <t>721194105</t>
  </si>
  <si>
    <t>Vyvedení a upevnění odpadních výpustek DN 50</t>
  </si>
  <si>
    <t>-723956363</t>
  </si>
  <si>
    <t>722174002</t>
  </si>
  <si>
    <t>Potrubí vodovodní plastové PPR svar polyfúze PN 16 D 20x2,8 mm</t>
  </si>
  <si>
    <t>-71858682</t>
  </si>
  <si>
    <t>srovnatelná položka pro kondenzát z trubek PPr 20x2,2</t>
  </si>
  <si>
    <t>2,0</t>
  </si>
  <si>
    <t>72117400R</t>
  </si>
  <si>
    <t>Potrubí kanalizační z PP-HT  DN 32</t>
  </si>
  <si>
    <t>-1031004614</t>
  </si>
  <si>
    <t>Poznámka k položce:_x000D_
montáž a dodávka včetně tvarovek a uchycení</t>
  </si>
  <si>
    <t>splašková kanalizace - kondenzát</t>
  </si>
  <si>
    <t>721273152</t>
  </si>
  <si>
    <t>Hlavice ventilační polypropylen PP DN 75</t>
  </si>
  <si>
    <t>296461924</t>
  </si>
  <si>
    <t>srovnatelně pro DN 70</t>
  </si>
  <si>
    <t>721273153</t>
  </si>
  <si>
    <t>Hlavice ventilační polypropylen PP DN 110</t>
  </si>
  <si>
    <t>-773969458</t>
  </si>
  <si>
    <t>srovnatelně pro DN 100</t>
  </si>
  <si>
    <t>3,0</t>
  </si>
  <si>
    <t>72119400R</t>
  </si>
  <si>
    <t>Kondenzační sifon podomítkový s kuličkou DN 32</t>
  </si>
  <si>
    <t>-2098052111</t>
  </si>
  <si>
    <t>montáž, dodávka, doprava</t>
  </si>
  <si>
    <t>721171905</t>
  </si>
  <si>
    <t>Potrubí z PP vsazení odbočky do hrdla DN 110</t>
  </si>
  <si>
    <t>-1032314115</t>
  </si>
  <si>
    <t>srovnatelná položka pro napojení nového potrubí na stávající DN 100</t>
  </si>
  <si>
    <t>721171904</t>
  </si>
  <si>
    <t>Potrubí z PP vsazení odbočky do hrdla DN 75</t>
  </si>
  <si>
    <t>-1623344024</t>
  </si>
  <si>
    <t>srovnatelná položka pro napojení nového potrubí na stávající DN 70</t>
  </si>
  <si>
    <t>721290111</t>
  </si>
  <si>
    <t>Zkouška těsnosti potrubí kanalizace vodou DN do 125</t>
  </si>
  <si>
    <t>-1131271919</t>
  </si>
  <si>
    <t>8,0+20,0+6,0+12,0+6,0+2,0+4,0</t>
  </si>
  <si>
    <t>998721103</t>
  </si>
  <si>
    <t>Přesun hmot tonážní pro vnitřní kanalizace v objektech v přes 12 do 24 m</t>
  </si>
  <si>
    <t>1546012531</t>
  </si>
  <si>
    <t>721290823</t>
  </si>
  <si>
    <t>Přemístění vnitrostaveništní demontovaných hmot vnitřní kanalizace v objektech v přes 12 do 24 m</t>
  </si>
  <si>
    <t>-1977747389</t>
  </si>
  <si>
    <t>722</t>
  </si>
  <si>
    <t>Zdravotechnika - vnitřní vodovod</t>
  </si>
  <si>
    <t>722170801</t>
  </si>
  <si>
    <t>Demontáž rozvodů vody z plastů D do 25</t>
  </si>
  <si>
    <t>-1809988352</t>
  </si>
  <si>
    <t>722181812</t>
  </si>
  <si>
    <t>Demontáž plstěných pásů z trub D do 50</t>
  </si>
  <si>
    <t>1617400569</t>
  </si>
  <si>
    <t>-1870397649</t>
  </si>
  <si>
    <t>připojovací potrubí  (příčka, instalační příčka)</t>
  </si>
  <si>
    <t>18,0</t>
  </si>
  <si>
    <t>722174003</t>
  </si>
  <si>
    <t>Potrubí vodovodní plastové PPR svar polyfúze PN 16 D 25x3,5 mm</t>
  </si>
  <si>
    <t>-1857685858</t>
  </si>
  <si>
    <t>ležatý rozvod + stoupačky (pod stropem, příčka, instalační příčka)</t>
  </si>
  <si>
    <t>45,0</t>
  </si>
  <si>
    <t>Mezisoučet A</t>
  </si>
  <si>
    <t>40,0</t>
  </si>
  <si>
    <t>Mezisoučet B</t>
  </si>
  <si>
    <t>722181231</t>
  </si>
  <si>
    <t>Ochrana vodovodního potrubí přilepenými termoizolačními trubicemi z PE tl přes 9 do 13 mm DN do 22 mm</t>
  </si>
  <si>
    <t>171787486</t>
  </si>
  <si>
    <t>pol.722174002</t>
  </si>
  <si>
    <t>722181232</t>
  </si>
  <si>
    <t>Ochrana vodovodního potrubí přilepenými termoizolačními trubicemi z PE tl přes 9 do 13 mm DN přes 22 do 45 mm</t>
  </si>
  <si>
    <t>1156995950</t>
  </si>
  <si>
    <t>pol.722174003 mezisoučet B</t>
  </si>
  <si>
    <t>722181252</t>
  </si>
  <si>
    <t>Ochrana vodovodního potrubí přilepenými termoizolačními trubicemi z PE tl přes 20 do 25 mm DN přes 22 do 45 mm</t>
  </si>
  <si>
    <t>307602370</t>
  </si>
  <si>
    <t>pol.722174003 mezisoučet A</t>
  </si>
  <si>
    <t>722220121</t>
  </si>
  <si>
    <t>Nástěnka pro baterii G 1/2" s jedním závitem</t>
  </si>
  <si>
    <t>pár</t>
  </si>
  <si>
    <t>-435805844</t>
  </si>
  <si>
    <t>umyvadlové</t>
  </si>
  <si>
    <t xml:space="preserve">5*2 </t>
  </si>
  <si>
    <t>pro dřez</t>
  </si>
  <si>
    <t>2*2</t>
  </si>
  <si>
    <t>pro výlevku</t>
  </si>
  <si>
    <t>1*2</t>
  </si>
  <si>
    <t>722230101</t>
  </si>
  <si>
    <t>Ventil přímý G 1/2" se dvěma závity</t>
  </si>
  <si>
    <t>-1348004913</t>
  </si>
  <si>
    <t>uzavírací ventil (kulový kohout ) DN 15</t>
  </si>
  <si>
    <t>722230102</t>
  </si>
  <si>
    <t>Ventil přímý G 3/4" se dvěma závity</t>
  </si>
  <si>
    <t>1710342805</t>
  </si>
  <si>
    <t>uzavírací ventil (kulový kohout ) DN 20</t>
  </si>
  <si>
    <t>722230111</t>
  </si>
  <si>
    <t>Ventil přímý G 1/2" s odvodněním a dvěma závity</t>
  </si>
  <si>
    <t>1104773833</t>
  </si>
  <si>
    <t xml:space="preserve">ventil uzavírací s odvodněním DN 15 </t>
  </si>
  <si>
    <t>722239101</t>
  </si>
  <si>
    <t>Montáž armatur vodovodních se dvěma závity G 1/2"</t>
  </si>
  <si>
    <t>-910045265</t>
  </si>
  <si>
    <t>zpětný ventil DN 15</t>
  </si>
  <si>
    <t>55121196</t>
  </si>
  <si>
    <t>závitový zpětný ventil 1/2"</t>
  </si>
  <si>
    <t>132040759</t>
  </si>
  <si>
    <t>dodávka, doprava k pol.722239101</t>
  </si>
  <si>
    <t>722239102</t>
  </si>
  <si>
    <t>Montáž armatur vodovodních se dvěma závity G 3/4"</t>
  </si>
  <si>
    <t>1547541005</t>
  </si>
  <si>
    <t>zpětná klapka DN 20</t>
  </si>
  <si>
    <t>5512010R</t>
  </si>
  <si>
    <t>2057179682</t>
  </si>
  <si>
    <t>dodávka, doprava k pol.722239102</t>
  </si>
  <si>
    <t>722290215</t>
  </si>
  <si>
    <t>Zkouška těsnosti vodovodního potrubí hrdlového nebo přírubového DN do 100</t>
  </si>
  <si>
    <t>-855134298</t>
  </si>
  <si>
    <t>18,0+85,0</t>
  </si>
  <si>
    <t>722290234</t>
  </si>
  <si>
    <t>Proplach a dezinfekce vodovodního potrubí DN do 80</t>
  </si>
  <si>
    <t>45164801</t>
  </si>
  <si>
    <t>722190901</t>
  </si>
  <si>
    <t>Uzavření nebo otevření vodovodního potrubí při opravách</t>
  </si>
  <si>
    <t>-209126495</t>
  </si>
  <si>
    <t>včetně vypuštění a napuštění</t>
  </si>
  <si>
    <t>72219100R</t>
  </si>
  <si>
    <t>Napojení cirkulačního potrubí na stávajícíc zásobník TV</t>
  </si>
  <si>
    <t>-168298196</t>
  </si>
  <si>
    <t>zahrnuje demontáž + montážní práce včetně materiálu</t>
  </si>
  <si>
    <t>998722103</t>
  </si>
  <si>
    <t>Přesun hmot tonážní pro vnitřní vodovod v objektech v přes 12 do 24 m</t>
  </si>
  <si>
    <t>-2073160988</t>
  </si>
  <si>
    <t>722290823</t>
  </si>
  <si>
    <t>Přemístění vnitrostaveništní demontovaných hmot pro vnitřní vodovod v objektech v přes 12 do 24 m</t>
  </si>
  <si>
    <t>-212719416</t>
  </si>
  <si>
    <t>725</t>
  </si>
  <si>
    <t>Zdravotechnika - zařizovací předměty</t>
  </si>
  <si>
    <t>725211601</t>
  </si>
  <si>
    <t>Umyvadlo keramické bílé šířky 500 mm bez krytu na sifon připevněné na stěnu šrouby</t>
  </si>
  <si>
    <t>soubor</t>
  </si>
  <si>
    <t>-491930379</t>
  </si>
  <si>
    <t>725861102</t>
  </si>
  <si>
    <t>Zápachová uzávěrka pro umyvadla DN 40</t>
  </si>
  <si>
    <t>-325789078</t>
  </si>
  <si>
    <t>725822611</t>
  </si>
  <si>
    <t>Baterie umyvadlová stojánková páková bez výpusti</t>
  </si>
  <si>
    <t>-1650200569</t>
  </si>
  <si>
    <t>725112022</t>
  </si>
  <si>
    <t>Klozet keramický závěsný na nosné stěny s hlubokým splachováním odpad vodorovný</t>
  </si>
  <si>
    <t>1284408428</t>
  </si>
  <si>
    <t>dvoutlačítkové splachování</t>
  </si>
  <si>
    <t>72512152R</t>
  </si>
  <si>
    <t>Pisoárový záchodek odsávací s integrovaným napájecím zdrojem 230V AC, včetně instalační sady a sifonu, vnitřní přívod vody</t>
  </si>
  <si>
    <t>945259878</t>
  </si>
  <si>
    <t>72533001R</t>
  </si>
  <si>
    <t>Výlevka keramická se sklopnou plastovou mřížkou 500 mm, se splachovací nádržkou</t>
  </si>
  <si>
    <t>648434510</t>
  </si>
  <si>
    <t>725829121</t>
  </si>
  <si>
    <t>Montáž baterie umyvadlové nástěnné pákové a klasické ostatní typ</t>
  </si>
  <si>
    <t>2016227884</t>
  </si>
  <si>
    <t>nástěnná páková baterie pro výlevku</t>
  </si>
  <si>
    <t>55145615</t>
  </si>
  <si>
    <t>baterie umyvadlová nástěnná páková 150mm chrom</t>
  </si>
  <si>
    <t>-827930505</t>
  </si>
  <si>
    <t>pro výlevku - dodávka, doprava k pol.725829121</t>
  </si>
  <si>
    <t>725311121</t>
  </si>
  <si>
    <t>Dřez jednoduchý nerezový se zápachovou uzávěrkou s odkapávací plochou 560x480 mm a miskou</t>
  </si>
  <si>
    <t>-460625925</t>
  </si>
  <si>
    <t>725829131</t>
  </si>
  <si>
    <t>Montáž baterie umyvadlové stojánkové G 1/2" ostatní typ</t>
  </si>
  <si>
    <t>-804736830</t>
  </si>
  <si>
    <t>stojánková páková baterie dřezová</t>
  </si>
  <si>
    <t>5514400R</t>
  </si>
  <si>
    <t>bateri stojánková páková, otáčivé ústí - pro dřez</t>
  </si>
  <si>
    <t>-276365261</t>
  </si>
  <si>
    <t>dodávka, doprava k pol.725829131</t>
  </si>
  <si>
    <t>725819402</t>
  </si>
  <si>
    <t>Montáž ventilů rohových G 1/2" bez připojovací trubičky</t>
  </si>
  <si>
    <t>487962375</t>
  </si>
  <si>
    <t>pro umyvadla</t>
  </si>
  <si>
    <t>5*2</t>
  </si>
  <si>
    <t>55141001</t>
  </si>
  <si>
    <t>kohout kulový rohový mosazný R 1/2"x3/8"</t>
  </si>
  <si>
    <t>160269265</t>
  </si>
  <si>
    <t>dodávka, doprava k pol.725819402</t>
  </si>
  <si>
    <t>725980123</t>
  </si>
  <si>
    <t>Dvířka 30/30</t>
  </si>
  <si>
    <t>-1257650480</t>
  </si>
  <si>
    <t>voda</t>
  </si>
  <si>
    <t>998725103</t>
  </si>
  <si>
    <t>Přesun hmot tonážní pro zařizovací předměty v objektech v přes 12 do 24 m</t>
  </si>
  <si>
    <t>-433413118</t>
  </si>
  <si>
    <t>726</t>
  </si>
  <si>
    <t>Zdravotechnika - předstěnové instalace</t>
  </si>
  <si>
    <t>726131041</t>
  </si>
  <si>
    <t>Instalační předstěna - klozet závěsný v 1120 mm s ovládáním zepředu do lehkých stěn s kovovou kcí</t>
  </si>
  <si>
    <t>-1876523028</t>
  </si>
  <si>
    <t>nádržka s dvoutlačítkovým splachováním</t>
  </si>
  <si>
    <t>998726113</t>
  </si>
  <si>
    <t>Přesun hmot tonážní pro instalační prefabrikáty v objektech v přes 12 do 24 m</t>
  </si>
  <si>
    <t>1199577258</t>
  </si>
  <si>
    <t>727</t>
  </si>
  <si>
    <t>Zdravotechnika - požární ochrana</t>
  </si>
  <si>
    <t>72711010R</t>
  </si>
  <si>
    <t>Protipožární těsnění prostupu potrubí D 50 mm stěnou tl 75-150 mm</t>
  </si>
  <si>
    <t>968624313</t>
  </si>
  <si>
    <t xml:space="preserve">voda </t>
  </si>
  <si>
    <t>d50 tl. 75 mm</t>
  </si>
  <si>
    <t>d50 tl. 150 mm</t>
  </si>
  <si>
    <t>kanalizace</t>
  </si>
  <si>
    <t>d50 tl.150 mm</t>
  </si>
  <si>
    <t>d110 tl.75 mm</t>
  </si>
  <si>
    <t>Musí být provedeno v souladu s ČSN 73 0810:2009, čl.6.2.</t>
  </si>
  <si>
    <t>Konstrukce ve kterých se prostupy vyskytují musí být dotaženy až k vnějším povrchům</t>
  </si>
  <si>
    <t>prostupujících zařízení a to ve stejné skladbě a se stejnou požární odolností jakou má</t>
  </si>
  <si>
    <t>požárně dělícíc konstrukce. Případný montážní otvor musí být dozděn, dobetonován</t>
  </si>
  <si>
    <t>či jinak zaplněn výrobky třídy reakce na oheň A1,A2 až k potrubí tak,aby byla zajištěna</t>
  </si>
  <si>
    <t>celistvost konstrukce a její požární odolnost až k vnějšímu povrchu potrubí.</t>
  </si>
  <si>
    <t>72711020R</t>
  </si>
  <si>
    <t>Protipožární těsnění prostupu potrubí D 50 mm stěnou tl 300 mm</t>
  </si>
  <si>
    <t>198054813</t>
  </si>
  <si>
    <t>d50 tl. 300 mm</t>
  </si>
  <si>
    <t>72711030R</t>
  </si>
  <si>
    <t>Protipožární těsnění prostupu potrubí D 50 mm stěnou tl 600 mm</t>
  </si>
  <si>
    <t>159805508</t>
  </si>
  <si>
    <t>d50 tl. 600 mm</t>
  </si>
  <si>
    <t>72711040R</t>
  </si>
  <si>
    <t>Protipožární těsnění prostupu potrubí D 110 mm stěnou tl 300 mm</t>
  </si>
  <si>
    <t>77234888</t>
  </si>
  <si>
    <t>d110 tl. 300 mm</t>
  </si>
  <si>
    <t>72711050R</t>
  </si>
  <si>
    <t>Protipožární těsnění prostupu potrubí D 50-110 mm stropem tl 300 mm</t>
  </si>
  <si>
    <t>230832621</t>
  </si>
  <si>
    <t>d50 tl.300 mm</t>
  </si>
  <si>
    <t>d70 tl.300 mm</t>
  </si>
  <si>
    <t>d110 tl.300mm</t>
  </si>
  <si>
    <t>72700010R</t>
  </si>
  <si>
    <t>Těsnění prostupu vodovodního potrubí požárně dělícími konstrukcemi tl. zdi 150 mm</t>
  </si>
  <si>
    <t>-1001457149</t>
  </si>
  <si>
    <t>vel. 50x150 mm   1ks</t>
  </si>
  <si>
    <t>0,05*0,15</t>
  </si>
  <si>
    <t>72700020R</t>
  </si>
  <si>
    <t>Těsnění prostupu vodovodního potrubí požárně dělícími konstrukcemi tl. zdi 300 mm</t>
  </si>
  <si>
    <t>-479333842</t>
  </si>
  <si>
    <t>72700040R</t>
  </si>
  <si>
    <t>Těsnění prostupu vodovodního potrubí požárně dělícími konstrukcemi tl. stropu 300 mm</t>
  </si>
  <si>
    <t>1590329828</t>
  </si>
  <si>
    <t>vel. 50x150 mm   4ks</t>
  </si>
  <si>
    <t>0,05*0,15*4</t>
  </si>
  <si>
    <t>-1412660610</t>
  </si>
  <si>
    <t>10010</t>
  </si>
  <si>
    <t>Zednické přípomoci  (prostupy pro potrubí a jejich utěsnění, vytvoření drážek pro potrubí včetně jejich začištění apod.)</t>
  </si>
  <si>
    <t>512</t>
  </si>
  <si>
    <t>2130910820</t>
  </si>
  <si>
    <t>Poznámka k položce:_x000D_
V rozsahu prací zhotovitele jsou rovněž jakékoliv prvky, zařízení, práce a pomocné materiály, neuvedené v tomto soupisu výkonů, které jsou ale nezbytně nutné k dodání, instalaci , dokončení a provozování díla (např.  štítky pro řádné a trvalé značení komponent, zařízení a potrubní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</t>
  </si>
  <si>
    <t>73242020R</t>
  </si>
  <si>
    <t>Oběhové tepelné čerpadlo (cirkulace, Q=0,144 m3/h, H=0,15 m) - montáž, dodávka, doprava</t>
  </si>
  <si>
    <t>1644200609</t>
  </si>
  <si>
    <t xml:space="preserve">včetně izolace a těsnění </t>
  </si>
  <si>
    <t>04 - Slaboproud</t>
  </si>
  <si>
    <t>Soupis:</t>
  </si>
  <si>
    <t>04-01 - ZŠ Kolová -...</t>
  </si>
  <si>
    <t xml:space="preserve">    STK - Strukturovaná kabeláž</t>
  </si>
  <si>
    <t xml:space="preserve">    DDS - Domovní dorozumívací systém</t>
  </si>
  <si>
    <t xml:space="preserve">    AVT - Audiovizuální technika</t>
  </si>
  <si>
    <t xml:space="preserve">    TRASY - Trasy a kabeláže</t>
  </si>
  <si>
    <t xml:space="preserve">    ON - Ostatní náklady a pomocné práce</t>
  </si>
  <si>
    <t>STK</t>
  </si>
  <si>
    <t>Strukturovaná kabeláž</t>
  </si>
  <si>
    <t>742330002</t>
  </si>
  <si>
    <t>Montáž strukturované kabeláže rozvaděče stojanového</t>
  </si>
  <si>
    <t>ADI.0051075.URS</t>
  </si>
  <si>
    <t>Rozvaděč stojan. 22U/60x60, šedý, dveře sklo</t>
  </si>
  <si>
    <t>742330011</t>
  </si>
  <si>
    <t>Montáž strukturované kabeláže zařízení do rozvaděče switche, UPS, DVR, server bez nastavení</t>
  </si>
  <si>
    <t>Poznámka k položce:_x000D_
Poznámka k položce: Dodávka materiálu je zahrnuta v části IT vybavení.</t>
  </si>
  <si>
    <t>742330021</t>
  </si>
  <si>
    <t>Montáž strukturované kabeláže příslušenství a ostatní práce k rozvaděčům police</t>
  </si>
  <si>
    <t>ADI.0051148.URS</t>
  </si>
  <si>
    <t>19' plno výsuvná polička 450mm, nosnost 30kg, šedá</t>
  </si>
  <si>
    <t>742330022</t>
  </si>
  <si>
    <t>Montáž strukturované kabeláže příslušenství a ostatní práce k rozvaděčům napájecího panelu</t>
  </si>
  <si>
    <t>ADI.0051197.URS</t>
  </si>
  <si>
    <t>19“ rozvodný panel 1U, 8 x zásuvka dle ČSN, max. 16 A, kabel 3 x 1,5 mm, 2 m</t>
  </si>
  <si>
    <t>742330023</t>
  </si>
  <si>
    <t>Montáž strukturované kabeláže příslušenství a ostatní práce k rozvaděčům vyvazovacíhoho panelu 1U</t>
  </si>
  <si>
    <t>ADI.0051173.URS</t>
  </si>
  <si>
    <t>19" vyvazovací panel 2U, 6x vyvazovací háček 70x85 mm, RAL9005</t>
  </si>
  <si>
    <t>742330024</t>
  </si>
  <si>
    <t>Montáž strukturované kabeláže příslušenství a ostatní práce k rozvaděčům patch panelu 24 portů UTP/FTP</t>
  </si>
  <si>
    <t>ADI.0051294.URS</t>
  </si>
  <si>
    <t>Patch panel černý UTP osazený 24 pozic 1U, CAT6</t>
  </si>
  <si>
    <t>742110506</t>
  </si>
  <si>
    <t>Montáž krabic elektroinstalačních s víčkem zapuštěných plastových odbočných univerzálních</t>
  </si>
  <si>
    <t>34571451</t>
  </si>
  <si>
    <t>krabice pod omítku PVC přístrojová kruhová D 70mm hluboká</t>
  </si>
  <si>
    <t>742330042</t>
  </si>
  <si>
    <t>Montáž strukturované kabeláže zásuvek datových pod omítku, do nábytku, do parapetního žlabu nebo podlahové krabice dvouzásuvky</t>
  </si>
  <si>
    <t>37451022</t>
  </si>
  <si>
    <t>kryt zásuvky komunikační (pro nosnou masku)</t>
  </si>
  <si>
    <t>ABB.5014EB01018</t>
  </si>
  <si>
    <t>Maska nosná pro 2 komunikační zásuvky keystone</t>
  </si>
  <si>
    <t>ADI.0051305.URS</t>
  </si>
  <si>
    <t>Samořezný keystone CAT6 UTP, černý</t>
  </si>
  <si>
    <t>ABB.3901AB10B</t>
  </si>
  <si>
    <t>Rámeček jednonásobný</t>
  </si>
  <si>
    <t>742330041</t>
  </si>
  <si>
    <t>Montáž strukturované kabeláže zásuvek datových pod omítku, do nábytku, do parapetního žlabu nebo podlahové krabice jednozásuvky</t>
  </si>
  <si>
    <t>ABB.5014EB01017</t>
  </si>
  <si>
    <t>Maska nosná pro 1 komunikační zásuvku keystone</t>
  </si>
  <si>
    <t>742330051</t>
  </si>
  <si>
    <t>Montáž strukturované kabeláže zásuvek datových popis portu zásuvky</t>
  </si>
  <si>
    <t>742330052</t>
  </si>
  <si>
    <t>Montáž strukturované kabeláže zásuvek datových popis portů patchpanelu</t>
  </si>
  <si>
    <t>742330101</t>
  </si>
  <si>
    <t>Montáž strukturované kabeláže měření segmentu metalického s vyhotovením protokolu</t>
  </si>
  <si>
    <t>DDS</t>
  </si>
  <si>
    <t>Domovní dorozumívací systém</t>
  </si>
  <si>
    <t>742310001</t>
  </si>
  <si>
    <t>Montáž domovního telefonu napájecího modulu na DIN lištu</t>
  </si>
  <si>
    <t>742310002</t>
  </si>
  <si>
    <t>Montáž domovního telefonu komunikačního tabla</t>
  </si>
  <si>
    <t>742310003</t>
  </si>
  <si>
    <t>Montáž domovního telefonu klimatického krytu pro komunikační tablo</t>
  </si>
  <si>
    <t>742310004</t>
  </si>
  <si>
    <t>Montáž domovního telefonu elektroinstalační krabice pod tablo</t>
  </si>
  <si>
    <t>742310005</t>
  </si>
  <si>
    <t>Montáž domovního telefonu distributoru signálu</t>
  </si>
  <si>
    <t>742310006</t>
  </si>
  <si>
    <t>Montáž domovního telefonu nástěnného audio/video telefonu</t>
  </si>
  <si>
    <t>ADI.0050460.URS</t>
  </si>
  <si>
    <t>Domovní telefon -  audio kit pro 1 účastníka s nástěnným audiotelefonem, bez el. otvírače</t>
  </si>
  <si>
    <t>AVT</t>
  </si>
  <si>
    <t>Audiovizuální technika</t>
  </si>
  <si>
    <t>742430001</t>
  </si>
  <si>
    <t>Montáž audiovizuální techniky projektoru včetně držáku a uchycením na strop nebo na stěnu</t>
  </si>
  <si>
    <t>742430003</t>
  </si>
  <si>
    <t>Montáž audiovizuální techniky reprosoustavy s konzolou</t>
  </si>
  <si>
    <t>742430011</t>
  </si>
  <si>
    <t>Montáž audiovizuální techniky elektrického plátna, upevněného na zeď</t>
  </si>
  <si>
    <t>742430021</t>
  </si>
  <si>
    <t>Montáž audiovizuální techniky dvouzásuvky pro reproduktory</t>
  </si>
  <si>
    <t>ABB.2CKA000230A0403</t>
  </si>
  <si>
    <t>Zásuvka reproduktorová stereofonní</t>
  </si>
  <si>
    <t>ABB.5014AA00040B</t>
  </si>
  <si>
    <t>Kryt zásuvky komunikační přímé (pro HDMI, USB, VGA, USB nabíječku)</t>
  </si>
  <si>
    <t>742330042-R</t>
  </si>
  <si>
    <t>Montáž strukturované kabeláže zásuvek datových pod omítku, do nábytku, do parapetního žlabu nebo podlahové krabice - Zásuvka HDMI</t>
  </si>
  <si>
    <t>ABB.2CKA000230A0432</t>
  </si>
  <si>
    <t>Zásuvka komunikační přímá HDMI (0230-0-0432)</t>
  </si>
  <si>
    <t>742430022</t>
  </si>
  <si>
    <t>Montáž audiovizuální techniky propojovacích kabelů pro AV techniku</t>
  </si>
  <si>
    <t>742430031</t>
  </si>
  <si>
    <t>Montáž audiovizuální techniky kabelu HDMI protažením a se zakončením v zásuvce nebo krabici</t>
  </si>
  <si>
    <t>TRASY</t>
  </si>
  <si>
    <t>Trasy a kabeláže</t>
  </si>
  <si>
    <t>742110002</t>
  </si>
  <si>
    <t>Montáž trubek elektroinstalačních plastových ohebných uložených pod omítku</t>
  </si>
  <si>
    <t>34571063</t>
  </si>
  <si>
    <t>trubka elektroinstalační ohebná z PVC (ČSN) 2323</t>
  </si>
  <si>
    <t>510*1,05 "Přepočtené koeficientem množství</t>
  </si>
  <si>
    <t>742110041</t>
  </si>
  <si>
    <t>Montáž lišt elektroinstalačních vkládacích</t>
  </si>
  <si>
    <t>34571007</t>
  </si>
  <si>
    <t>lišta elektroinstalační hranatá PVC 40x20mm</t>
  </si>
  <si>
    <t>400*1,05 "Přepočtené koeficientem množství</t>
  </si>
  <si>
    <t>742121001</t>
  </si>
  <si>
    <t>Montáž kabelů sdělovacích pro vnitřní rozvody počtu žil do 15</t>
  </si>
  <si>
    <t>34121268</t>
  </si>
  <si>
    <t>kabel datový bezhalogenový třída reakce na oheň B2cas1d1a1 jádro Cu plné (U/UTP) kategorie 6</t>
  </si>
  <si>
    <t>3150*1,2 "Přepočtené koeficientem množství</t>
  </si>
  <si>
    <t>998742102</t>
  </si>
  <si>
    <t>Přesun hmot pro slaboproud stanovený z hmotnosti přesunovaného materiálu vodorovná dopravní vzdálenost do 50 m v objektech výšky přes 6 do 12 m</t>
  </si>
  <si>
    <t>998742181</t>
  </si>
  <si>
    <t>Přesun hmot pro slaboproud stanovený z hmotnosti přesunovaného materiálu Příplatek k ceně za přesun prováděný bez použití mechanizace pro jakoukoliv výšku objektu</t>
  </si>
  <si>
    <t>ON</t>
  </si>
  <si>
    <t>Ostatní náklady a pomocné práce</t>
  </si>
  <si>
    <t>031002000</t>
  </si>
  <si>
    <t>Související práce pro zařízení staveniště</t>
  </si>
  <si>
    <t>…</t>
  </si>
  <si>
    <t>032002000</t>
  </si>
  <si>
    <t>Vybavení staveniště</t>
  </si>
  <si>
    <t>081002000</t>
  </si>
  <si>
    <t>Doprava zaměstnanců</t>
  </si>
  <si>
    <t>742420821</t>
  </si>
  <si>
    <t>Demontáž společné televizní antény anténního stožáru</t>
  </si>
  <si>
    <t>742430801</t>
  </si>
  <si>
    <t>Demontáž audiovizuální techniky projektoru včetně držáku</t>
  </si>
  <si>
    <t>742430803</t>
  </si>
  <si>
    <t>Demontáž audiovizuální techniky reprosoustavy s konzolou</t>
  </si>
  <si>
    <t>742430811</t>
  </si>
  <si>
    <t>Demontáž audiovizuální techniky elektrického plátna</t>
  </si>
  <si>
    <t>742420021</t>
  </si>
  <si>
    <t>Montáž společné televizní antény antenního stožáru včetně upevňovacího materiálu</t>
  </si>
  <si>
    <t>741920113</t>
  </si>
  <si>
    <t>Protipožární ucpávky kabelových chrániček prostup stěnou tloušťky 100 mm tmelem požární odolnost EI 90, průměru chráničky přes 20 do 30 mm</t>
  </si>
  <si>
    <t>619995001</t>
  </si>
  <si>
    <t>Začištění omítek (s dodáním hmot) kolem oken, dveří, podlah, obkladů apod.</t>
  </si>
  <si>
    <t>05 - Silnoproudá elektrotechnika</t>
  </si>
  <si>
    <t>72270179</t>
  </si>
  <si>
    <t>Klimešová Miroslava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</si>
  <si>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</si>
  <si>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</si>
  <si>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</si>
  <si>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</si>
  <si>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741</t>
  </si>
  <si>
    <t>Elektroinstalace - silnoproud</t>
  </si>
  <si>
    <t>741112001</t>
  </si>
  <si>
    <t>Montáž krabice zapuštěná plastová kruhová</t>
  </si>
  <si>
    <t>-1125059157</t>
  </si>
  <si>
    <t>34571457</t>
  </si>
  <si>
    <t>krabice pod omítku PVC odbočná kruhová D 70mm s víčkem</t>
  </si>
  <si>
    <t>-1950742274</t>
  </si>
  <si>
    <t>741112061</t>
  </si>
  <si>
    <t>Montáž krabice přístrojová zapuštěná plastová kruhová</t>
  </si>
  <si>
    <t>-142580227</t>
  </si>
  <si>
    <t>34571450</t>
  </si>
  <si>
    <t>krabice pod omítku PVC přístrojová kruhová D 70mm</t>
  </si>
  <si>
    <t>1842323434</t>
  </si>
  <si>
    <t>741112101</t>
  </si>
  <si>
    <t>Montáž rozvodka zapuštěná plastová kruhová</t>
  </si>
  <si>
    <t>-2001032458</t>
  </si>
  <si>
    <t>34571521</t>
  </si>
  <si>
    <t>krabice pod omítku PVC odbočná kruhová D 70mm s víčkem a svorkovnicí</t>
  </si>
  <si>
    <t>-788415322</t>
  </si>
  <si>
    <t>741120001</t>
  </si>
  <si>
    <t>Montáž vodič Cu izolovaný plný a laněný žíla 0,35-6 mm2 pod omítku (např. CY)</t>
  </si>
  <si>
    <t>1098348343</t>
  </si>
  <si>
    <t>34141027</t>
  </si>
  <si>
    <t>vodič propojovací flexibilní jádro Cu lanované izolace PVC 450/750V (H07V-K) 1x6mm2</t>
  </si>
  <si>
    <t>-1382879002</t>
  </si>
  <si>
    <t>25*1,15 'Přepočtené koeficientem množství</t>
  </si>
  <si>
    <t>741120003</t>
  </si>
  <si>
    <t>Montáž vodič Cu izolovaný plný a laněný žíla 10-16 mm2 pod omítku (např. CY)</t>
  </si>
  <si>
    <t>1545522756</t>
  </si>
  <si>
    <t>34141029</t>
  </si>
  <si>
    <t>vodič propojovací flexibilní jádro Cu lanované izolace PVC 450/750V (H07V-K) 1x16mm2</t>
  </si>
  <si>
    <t>-1534725470</t>
  </si>
  <si>
    <t>20*1,15 'Přepočtené koeficientem množství</t>
  </si>
  <si>
    <t>741122015</t>
  </si>
  <si>
    <t>Montáž kabel Cu bez ukončení uložený pod omítku plný kulatý 3x1,5 mm2 (např. CYKY)</t>
  </si>
  <si>
    <t>-664207265</t>
  </si>
  <si>
    <t>34111030</t>
  </si>
  <si>
    <t>kabel instalační jádro Cu plné izolace PVC plášť PVC 450/750V (CYKY) 3x1,5mm2</t>
  </si>
  <si>
    <t>-1412897175</t>
  </si>
  <si>
    <t>520*1,15 'Přepočtené koeficientem množství</t>
  </si>
  <si>
    <t>1257395004</t>
  </si>
  <si>
    <t>KABEL CYKY-O 3x1,5, KRUH 100M</t>
  </si>
  <si>
    <t>-1391972499</t>
  </si>
  <si>
    <t>741122016</t>
  </si>
  <si>
    <t>Montáž kabel Cu bez ukončení uložený pod omítku plný kulatý 3x2,5 až 6 mm2 (např. CYKY)</t>
  </si>
  <si>
    <t>-1351268880</t>
  </si>
  <si>
    <t>34111036</t>
  </si>
  <si>
    <t>kabel instalační jádro Cu plné izolace PVC plášť PVC 450/750V (CYKY) 3x2,5mm2</t>
  </si>
  <si>
    <t>1949933903</t>
  </si>
  <si>
    <t>380*1,15 'Přepočtené koeficientem množství</t>
  </si>
  <si>
    <t>741122031</t>
  </si>
  <si>
    <t>Montáž kabel Cu bez ukončení uložený pod omítku plný kulatý 5x1,5 až 2,5 mm2 (např. CYKY)</t>
  </si>
  <si>
    <t>1414923084</t>
  </si>
  <si>
    <t>34111090</t>
  </si>
  <si>
    <t>kabel instalační jádro Cu plné izolace PVC plášť PVC 450/750V (CYKY) 5x1,5mm2</t>
  </si>
  <si>
    <t>-1273662912</t>
  </si>
  <si>
    <t>210*1,15 'Přepočtené koeficientem množství</t>
  </si>
  <si>
    <t>34111094</t>
  </si>
  <si>
    <t>kabel instalační jádro Cu plné izolace PVC plášť PVC 450/750V (CYKY) 5x2,5mm2</t>
  </si>
  <si>
    <t>-1261844086</t>
  </si>
  <si>
    <t>15*1,15 'Přepočtené koeficientem množství</t>
  </si>
  <si>
    <t>741122032</t>
  </si>
  <si>
    <t>Montáž kabel Cu bez ukončení uložený pod omítku plný kulatý 5x4 až 6 mm2 (např. CYKY)</t>
  </si>
  <si>
    <t>2104741859</t>
  </si>
  <si>
    <t>34111098</t>
  </si>
  <si>
    <t>kabel instalační jádro Cu plné izolace PVC plášť PVC 450/750V (CYKY) 5x4mm2</t>
  </si>
  <si>
    <t>1253440876</t>
  </si>
  <si>
    <t>18*1,15 'Přepočtené koeficientem množství</t>
  </si>
  <si>
    <t>741130001</t>
  </si>
  <si>
    <t>Ukončení vodič izolovaný do 2,5 mm2 v rozváděči nebo na přístroji</t>
  </si>
  <si>
    <t>-1158229565</t>
  </si>
  <si>
    <t>741130003</t>
  </si>
  <si>
    <t>Ukončení vodič izolovaný do 4 mm2 v rozváděči nebo na přístroji</t>
  </si>
  <si>
    <t>-1484559100</t>
  </si>
  <si>
    <t>741130004</t>
  </si>
  <si>
    <t>Ukončení vodič izolovaný do 6 mm2 v rozváděči nebo na přístroji</t>
  </si>
  <si>
    <t>-1212833814</t>
  </si>
  <si>
    <t>741210002</t>
  </si>
  <si>
    <t>Montáž rozvodnice oceloplechová nebo plastová běžná do 50 kg</t>
  </si>
  <si>
    <t>-1178642377</t>
  </si>
  <si>
    <t>R3</t>
  </si>
  <si>
    <t>Oceloplechová rozvodnice na povrch, 2x4 řady, 96modulů, IP44/20</t>
  </si>
  <si>
    <t>-948832694</t>
  </si>
  <si>
    <t>741310101</t>
  </si>
  <si>
    <t>Montáž spínač (polo)zapuštěný bezšroubové připojení 1-jednopólový se zapojením vodičů</t>
  </si>
  <si>
    <t>2070108203</t>
  </si>
  <si>
    <t>34539010</t>
  </si>
  <si>
    <t>přístroj spínače jednopólového, řazení 1, 1So bezšroubové svorky</t>
  </si>
  <si>
    <t>-873447932</t>
  </si>
  <si>
    <t>34539049</t>
  </si>
  <si>
    <t>kryt spínače jednoduchý</t>
  </si>
  <si>
    <t>-399689696</t>
  </si>
  <si>
    <t>34539059</t>
  </si>
  <si>
    <t>rámeček jednonásobný</t>
  </si>
  <si>
    <t>-355120603</t>
  </si>
  <si>
    <t>741310113</t>
  </si>
  <si>
    <t>Montáž ovladač (polo)zapuštěný bezšroubové připojení 1/0S-zapínací se signální doutnavkou se zapojením vodičů</t>
  </si>
  <si>
    <t>-1786789459</t>
  </si>
  <si>
    <t>34539021</t>
  </si>
  <si>
    <t>přístroj ovládače zapínacího, řazení 1/0, 1/0S, 1/0So bezšroubové svorky</t>
  </si>
  <si>
    <t>197820824</t>
  </si>
  <si>
    <t>34539030</t>
  </si>
  <si>
    <t>doutnavka signalizační 2 mA (univerzální)</t>
  </si>
  <si>
    <t>-1050533492</t>
  </si>
  <si>
    <t>34539051</t>
  </si>
  <si>
    <t>kryt spínače jednoduchý, s průzorem</t>
  </si>
  <si>
    <t>760891335</t>
  </si>
  <si>
    <t>-1638948276</t>
  </si>
  <si>
    <t>741310114</t>
  </si>
  <si>
    <t>Montáž ovladač (polo)zapuštěný bezšroubové připojení 1/0So-zapínací s orientační doutnavkou se zapojením vodičů</t>
  </si>
  <si>
    <t>1509345056</t>
  </si>
  <si>
    <t>1910100155</t>
  </si>
  <si>
    <t>34539027</t>
  </si>
  <si>
    <t>doutnavka orientační 0,5 mA (univerzální), světlo oranžové</t>
  </si>
  <si>
    <t>871303057</t>
  </si>
  <si>
    <t>558379774</t>
  </si>
  <si>
    <t>-1174046185</t>
  </si>
  <si>
    <t>741310121</t>
  </si>
  <si>
    <t>Montáž přepínač (polo)zapuštěný bezšroubové připojení 5-seriový se zapojením vodičů</t>
  </si>
  <si>
    <t>-786065340</t>
  </si>
  <si>
    <t>34539012</t>
  </si>
  <si>
    <t>přístroj přepínače sériového, řazení 5 bezšroubové svorky</t>
  </si>
  <si>
    <t>1479030432</t>
  </si>
  <si>
    <t>34539050</t>
  </si>
  <si>
    <t>kryt spínače dělený</t>
  </si>
  <si>
    <t>-320975493</t>
  </si>
  <si>
    <t>-557669608</t>
  </si>
  <si>
    <t>741310221</t>
  </si>
  <si>
    <t>Montáž spínač (polo)zapuštěný šroubové připojení řazení 2-pro žaluzie se zapojením vodičů</t>
  </si>
  <si>
    <t>-2031526195</t>
  </si>
  <si>
    <t>ABB.3559A88345</t>
  </si>
  <si>
    <t>Přístroj spínače žaluziového kolébkového, řazení 1/0+1/0 s blokováním</t>
  </si>
  <si>
    <t>2136186865</t>
  </si>
  <si>
    <t>ABB.3558AA662B</t>
  </si>
  <si>
    <t>Kryt spínače žaluziového kolébkového, dělený, s potiskem</t>
  </si>
  <si>
    <t>1853295127</t>
  </si>
  <si>
    <t>661895748</t>
  </si>
  <si>
    <t>741311004</t>
  </si>
  <si>
    <t>Montáž čidlo pohybu nástěnné se zapojením vodičů</t>
  </si>
  <si>
    <t>1860372518</t>
  </si>
  <si>
    <t>detektor</t>
  </si>
  <si>
    <t xml:space="preserve">Detektor přítomnosti,  záběr 360°/140°, ultrazvuk 5,8GHz, </t>
  </si>
  <si>
    <t>413276837</t>
  </si>
  <si>
    <t>741313002</t>
  </si>
  <si>
    <t>Montáž zásuvka (polo)zapuštěná bezšroubové připojení 2P+PE dvojí zapojení - průběžná se zapojením vodičů</t>
  </si>
  <si>
    <t>834063697</t>
  </si>
  <si>
    <t>34555241</t>
  </si>
  <si>
    <t>přístroj zásuvky zápustné jednonásobné, krytka s clonkami, bezšroubové svorky</t>
  </si>
  <si>
    <t>-1693999901</t>
  </si>
  <si>
    <t>-39735770</t>
  </si>
  <si>
    <t>34539060</t>
  </si>
  <si>
    <t>rámeček dvojnásobný</t>
  </si>
  <si>
    <t>1575746929</t>
  </si>
  <si>
    <t>741313004</t>
  </si>
  <si>
    <t>Montáž zásuvka (polo)zapuštěná bezšroubové připojení 2x(2P+PE) dvojnásobná šikmá se zapojením vodičů</t>
  </si>
  <si>
    <t>726235702</t>
  </si>
  <si>
    <t>34555242</t>
  </si>
  <si>
    <t>zásuvka zápustná dvojnásobná, šikmá, s clonkami, bezšroubové svorky</t>
  </si>
  <si>
    <t>-1529742533</t>
  </si>
  <si>
    <t>741313005</t>
  </si>
  <si>
    <t>Montáž zásuvka (polo)zapuštěná bezšroubové připojení 2P + PE s přepěťovou ochranou se zapojením vodičů</t>
  </si>
  <si>
    <t>-1071415012</t>
  </si>
  <si>
    <t>34555244</t>
  </si>
  <si>
    <t>přístroj zásuvky zápustné jednonásobné s optickou přepěťovou ochranou, krytka s clonkami, bezšroubové svorky</t>
  </si>
  <si>
    <t>-1603577670</t>
  </si>
  <si>
    <t>-406218675</t>
  </si>
  <si>
    <t>741313072</t>
  </si>
  <si>
    <t>Montáž zásuvka chráněná v krabici šroubové připojení 2P+PE prostředí základní, vlhké se zapojením vodičů</t>
  </si>
  <si>
    <t>2051915490</t>
  </si>
  <si>
    <t>34555229</t>
  </si>
  <si>
    <t>zásuvka nástěnná jednonásobná s víčkem, IP44, šroubové svorky</t>
  </si>
  <si>
    <t>-492880074</t>
  </si>
  <si>
    <t>741320105</t>
  </si>
  <si>
    <t>Montáž jističů jednopólových nn do 25 A ve skříni se zapojením vodičů</t>
  </si>
  <si>
    <t>-1830445408</t>
  </si>
  <si>
    <t>35822111</t>
  </si>
  <si>
    <t>jistič 1-pólový 16 A vypínací charakteristika B vypínací schopnost 10 kA</t>
  </si>
  <si>
    <t>78955717</t>
  </si>
  <si>
    <t>35822115</t>
  </si>
  <si>
    <t>jistič 1-pólový 10 A vypínací charakteristika B vypínací schopnost 10 kA</t>
  </si>
  <si>
    <t>-1518854326</t>
  </si>
  <si>
    <t>741320115</t>
  </si>
  <si>
    <t>Montáž jističů jednopólových nn do 63 A ve skříni se zapojením vodičů</t>
  </si>
  <si>
    <t>299085750</t>
  </si>
  <si>
    <t>QM01</t>
  </si>
  <si>
    <t xml:space="preserve"> 3 pólový odpínač; In: 32A; pro 440V AC; dle IEC/EN 60947-3</t>
  </si>
  <si>
    <t>1742254850</t>
  </si>
  <si>
    <t>741320165</t>
  </si>
  <si>
    <t>Montáž jističů třípólových nn do 25 A ve skříni se zapojením vodičů</t>
  </si>
  <si>
    <t>19733319</t>
  </si>
  <si>
    <t>35822166</t>
  </si>
  <si>
    <t>jistič 3-pólový 16 A vypínací charakteristika C vypínací schopnost 10 kA</t>
  </si>
  <si>
    <t>1478587667</t>
  </si>
  <si>
    <t>741321043</t>
  </si>
  <si>
    <t>Montáž proudových chráničů čtyřpólových nn do 63 A ve skříni se zapojením vodičů</t>
  </si>
  <si>
    <t>-2091279460</t>
  </si>
  <si>
    <t>FI</t>
  </si>
  <si>
    <t>proudový chránič; čtyřpólový; jmenovitý proud: 40 A; citlivost: 30 mA; Typ: AC</t>
  </si>
  <si>
    <t>835537238</t>
  </si>
  <si>
    <t>741322122</t>
  </si>
  <si>
    <t>Montáž svodiče přepětí nn typ 2 čtyřpólových dvoudílných s vložením modulu se zapojením vodičů</t>
  </si>
  <si>
    <t>-1140423643</t>
  </si>
  <si>
    <t>FV</t>
  </si>
  <si>
    <t>Čtyřpólový varistorový svodič přepětívyjímatelný modul,SPD T2, optická signalizace poruchy, možnost blokace modulu</t>
  </si>
  <si>
    <t>1977885974</t>
  </si>
  <si>
    <t>741330731</t>
  </si>
  <si>
    <t>Montáž relé pomocné ventilátorové  se zapojením vodičů</t>
  </si>
  <si>
    <t>1090997020</t>
  </si>
  <si>
    <t>10.069.937</t>
  </si>
  <si>
    <t>Relé SMR-T supermultifunkční</t>
  </si>
  <si>
    <t>1869973381</t>
  </si>
  <si>
    <t>741330763</t>
  </si>
  <si>
    <t>Montáž relé časové bez zapojení</t>
  </si>
  <si>
    <t>-1334760583</t>
  </si>
  <si>
    <t>KA1</t>
  </si>
  <si>
    <t>Impulzní relé 16A, 1NO, Cívka 230VAC/110VDC</t>
  </si>
  <si>
    <t>-751811173</t>
  </si>
  <si>
    <t>741331075</t>
  </si>
  <si>
    <t>Montáž termostatu bez zapojení vodičů</t>
  </si>
  <si>
    <t>1907009166</t>
  </si>
  <si>
    <t>10.671.897</t>
  </si>
  <si>
    <t>Regulátor prostorový</t>
  </si>
  <si>
    <t>-1084918046</t>
  </si>
  <si>
    <t>741350031</t>
  </si>
  <si>
    <t>Montáž transformátor jednofázový nn v krytu 1x primár - 1x sekundár do 200 VA se zapojením vodičů</t>
  </si>
  <si>
    <t>316908564</t>
  </si>
  <si>
    <t>1512592</t>
  </si>
  <si>
    <t>NAPAJECI ZDROJ pro pisoáry 230V/24V DC</t>
  </si>
  <si>
    <t>155054598</t>
  </si>
  <si>
    <t>741370002</t>
  </si>
  <si>
    <t>Montáž svítidlo žárovkové bytové stropní přisazené 1 zdroj se sklem</t>
  </si>
  <si>
    <t>538315999</t>
  </si>
  <si>
    <t>B</t>
  </si>
  <si>
    <t xml:space="preserve">B - Kruhové designové  LED svítidlo, přisazené,1 x LED, 41W, 4700lm, Ra80, 4000K </t>
  </si>
  <si>
    <t>1225093393</t>
  </si>
  <si>
    <t>C</t>
  </si>
  <si>
    <t xml:space="preserve">Kruhové designové  LED svítidlo, přisazené,1 x LED, 28W, 3300lm, Ra80, 4000K </t>
  </si>
  <si>
    <t>1247894619</t>
  </si>
  <si>
    <t>741370032</t>
  </si>
  <si>
    <t>Montáž svítidlo žárovkové bytové nástěnné přisazené 1 zdroj se sklem</t>
  </si>
  <si>
    <t>1343433594</t>
  </si>
  <si>
    <t>NO</t>
  </si>
  <si>
    <t xml:space="preserve">NO-Nouzové LED nástěnné sv.,doba chodu 1hodina, svítící při výpadku, IP65,1 x LED, 1W, 135lm  </t>
  </si>
  <si>
    <t>1259857155</t>
  </si>
  <si>
    <t>741371002</t>
  </si>
  <si>
    <t>Montáž svítidlo zářivkové bytové stropní přisazené 1 zdroj s krytem</t>
  </si>
  <si>
    <t>1014202490</t>
  </si>
  <si>
    <t>A</t>
  </si>
  <si>
    <t xml:space="preserve">A-Přisazené, LED svítidlo, matná AL mřížka, UGR&lt;19,1 x LED, 41W, 5050lm, Ra80, 4000K </t>
  </si>
  <si>
    <t>1676439942</t>
  </si>
  <si>
    <t>741410021</t>
  </si>
  <si>
    <t>Montáž vodič uzemňovací pásek průřezu do 120 mm2 v městské zástavbě v zemi</t>
  </si>
  <si>
    <t>86717531</t>
  </si>
  <si>
    <t>35442062</t>
  </si>
  <si>
    <t>pás zemnící 30x4mm FeZn</t>
  </si>
  <si>
    <t>2025594343</t>
  </si>
  <si>
    <t>35*0,95 'Přepočtené koeficientem množství</t>
  </si>
  <si>
    <t>741420001</t>
  </si>
  <si>
    <t>Montáž drát nebo lano hromosvodné svodové D do 10 mm s podpěrou</t>
  </si>
  <si>
    <t>-929193332</t>
  </si>
  <si>
    <t>35441077</t>
  </si>
  <si>
    <t>drát D 8mm AlMgSi</t>
  </si>
  <si>
    <t>-1825187709</t>
  </si>
  <si>
    <t>150*0,135 'Přepočtené koeficientem množství</t>
  </si>
  <si>
    <t>35441687</t>
  </si>
  <si>
    <t>podpěra vedení hromosvodu na plechové střechy</t>
  </si>
  <si>
    <t>-1882014654</t>
  </si>
  <si>
    <t>35441701</t>
  </si>
  <si>
    <t>podpěra vedení s příchytkou na okapový svod</t>
  </si>
  <si>
    <t>343880120</t>
  </si>
  <si>
    <t>741420021</t>
  </si>
  <si>
    <t>Montáž svorka hromosvodná se 2 šrouby</t>
  </si>
  <si>
    <t>856877553</t>
  </si>
  <si>
    <t>35431018</t>
  </si>
  <si>
    <t>svorka uzemnění AlMgSi připojovací</t>
  </si>
  <si>
    <t>1629813689</t>
  </si>
  <si>
    <t>35431001</t>
  </si>
  <si>
    <t>svorka uzemnění AlMgSi univerzální</t>
  </si>
  <si>
    <t>-1817900109</t>
  </si>
  <si>
    <t>35431031</t>
  </si>
  <si>
    <t>svorka uzemnění AlMgSi k jímací tyči, 72 x40 mm</t>
  </si>
  <si>
    <t>-1353978462</t>
  </si>
  <si>
    <t>35442040</t>
  </si>
  <si>
    <t>svorka uzemnění nerez pro zemnící pásku a drát</t>
  </si>
  <si>
    <t>725836109</t>
  </si>
  <si>
    <t>741420022</t>
  </si>
  <si>
    <t>Montáž svorka hromosvodná se 3 a více šrouby</t>
  </si>
  <si>
    <t>-1340076728</t>
  </si>
  <si>
    <t>35431014</t>
  </si>
  <si>
    <t>svorka uzemnění AlMgSi zkušební, 81 mm</t>
  </si>
  <si>
    <t>-1471749814</t>
  </si>
  <si>
    <t>741420023</t>
  </si>
  <si>
    <t>Montáž svorka hromosvodná na okapové žlaby</t>
  </si>
  <si>
    <t>665123757</t>
  </si>
  <si>
    <t>35431039</t>
  </si>
  <si>
    <t>svorka uzemnění AlMgSi na okapové žlaby</t>
  </si>
  <si>
    <t>-1137234070</t>
  </si>
  <si>
    <t>741420083</t>
  </si>
  <si>
    <t>Montáž vedení hromosvodné-štítek k označení svodu</t>
  </si>
  <si>
    <t>832568984</t>
  </si>
  <si>
    <t>35442110</t>
  </si>
  <si>
    <t>štítek plastový - čísla svodů</t>
  </si>
  <si>
    <t>1195287337</t>
  </si>
  <si>
    <t>741430004</t>
  </si>
  <si>
    <t>Montáž tyč jímací délky do 3 m na střešní hřeben</t>
  </si>
  <si>
    <t>1554530247</t>
  </si>
  <si>
    <t>35441055</t>
  </si>
  <si>
    <t>tyč jímací s kovaným hrotem 1500mm FeZn</t>
  </si>
  <si>
    <t>-207521058</t>
  </si>
  <si>
    <t>741440032</t>
  </si>
  <si>
    <t>Montáž tyč zemnicí dl přes 2 do 4,5 m</t>
  </si>
  <si>
    <t>-117219655</t>
  </si>
  <si>
    <t>10.046.508</t>
  </si>
  <si>
    <t>Tyč ZT 2,0 (2000 plná) zemnící</t>
  </si>
  <si>
    <t>-753866822</t>
  </si>
  <si>
    <t>10.624.478</t>
  </si>
  <si>
    <t>2535/20 Použití kladiva</t>
  </si>
  <si>
    <t>-633064333</t>
  </si>
  <si>
    <t>10.470.084</t>
  </si>
  <si>
    <t>Hrot zemniče1819/20</t>
  </si>
  <si>
    <t>-604779010</t>
  </si>
  <si>
    <t>10.342.799</t>
  </si>
  <si>
    <t>zaváděcí tyč 2m FeZn zemnící</t>
  </si>
  <si>
    <t>1647944160</t>
  </si>
  <si>
    <t>741810002</t>
  </si>
  <si>
    <t>Celková prohlídka elektrického rozvodu a zařízení přes 100 000 do 500 000,- Kč</t>
  </si>
  <si>
    <t>-1834476628</t>
  </si>
  <si>
    <t>741920372</t>
  </si>
  <si>
    <t>Ucpávka prostupu kabelového svazku pěnou otvorem D 120 mm zaplnění prostupu kabely z 30% stěnou tl 150 mm požární odolnost EI 60</t>
  </si>
  <si>
    <t>2011184731</t>
  </si>
  <si>
    <t>741920382</t>
  </si>
  <si>
    <t>Ucpávka prostupu kabelového svazku pěnou otvorem D 120 mm zaplnění prostupu kabely ze 60% stěnou tl 150 mm požární odolnost EI 60</t>
  </si>
  <si>
    <t>1005961271</t>
  </si>
  <si>
    <t>998741102</t>
  </si>
  <si>
    <t>Přesun hmot tonážní pro silnoproud v objektech v přes 6 do 12 m</t>
  </si>
  <si>
    <t>-94861565</t>
  </si>
  <si>
    <t>Práce a dodávky M</t>
  </si>
  <si>
    <t>46-M</t>
  </si>
  <si>
    <t>Zemní práce při extr.mont.pracích</t>
  </si>
  <si>
    <t>460030011</t>
  </si>
  <si>
    <t>Sejmutí drnu při elektromontážích jakékoliv tloušťky</t>
  </si>
  <si>
    <t>1373211756</t>
  </si>
  <si>
    <t>27*0,35</t>
  </si>
  <si>
    <t>460161162</t>
  </si>
  <si>
    <t>Hloubení kabelových rýh ručně š 35 cm hl 70 cm v hornině tř I skupiny 3</t>
  </si>
  <si>
    <t>-1476785742</t>
  </si>
  <si>
    <t>460431172</t>
  </si>
  <si>
    <t>Zásyp kabelových rýh ručně se zhutněním š 35 cm hl 70 cm z horniny tř I skupiny 3</t>
  </si>
  <si>
    <t>-1462065424</t>
  </si>
  <si>
    <t>460581122</t>
  </si>
  <si>
    <t>Zatravnění včetně zalití vodou ve svahu</t>
  </si>
  <si>
    <t>-1124240703</t>
  </si>
  <si>
    <t>460921122</t>
  </si>
  <si>
    <t>Vyspravení krytu komunikací po překopech při elektromontážích asfaltovým betonem tl 6 cm</t>
  </si>
  <si>
    <t>-339116462</t>
  </si>
  <si>
    <t>2*0,35</t>
  </si>
  <si>
    <t>468011141</t>
  </si>
  <si>
    <t>Odstranění podkladu nebo krytu komunikace při elektromontážích ze živice tl do 5 cm</t>
  </si>
  <si>
    <t>288037847</t>
  </si>
  <si>
    <t>0,35*2</t>
  </si>
  <si>
    <t>468041121</t>
  </si>
  <si>
    <t>Řezání živičného podkladu nebo krytu při elektromontážích hl do 5 cm</t>
  </si>
  <si>
    <t>-609028410</t>
  </si>
  <si>
    <t>469972111</t>
  </si>
  <si>
    <t>Odvoz suti a vybouraných hmot při elektromontážích do 1 km</t>
  </si>
  <si>
    <t>-211127362</t>
  </si>
  <si>
    <t>469972121</t>
  </si>
  <si>
    <t>Příplatek k odvozu suti a vybouraných hmot při elektromontážích za každý další 1 km</t>
  </si>
  <si>
    <t>16029649</t>
  </si>
  <si>
    <t>0,07*10 'Přepočtené koeficientem množství</t>
  </si>
  <si>
    <t>469973117</t>
  </si>
  <si>
    <t>Poplatek za uložení na skládce (skládkovné) odpadu asfaltového bez dehtu kód odpadu 17 03 02</t>
  </si>
  <si>
    <t>2039679633</t>
  </si>
  <si>
    <t>HZS</t>
  </si>
  <si>
    <t>Hodinové zúčtovací sazby</t>
  </si>
  <si>
    <t>HZS2231</t>
  </si>
  <si>
    <t>Hodinová zúčtovací sazba elektrikář (demontáž svítidel, vypínačů, jímací soustavy)</t>
  </si>
  <si>
    <t>hod</t>
  </si>
  <si>
    <t>1511448398</t>
  </si>
  <si>
    <t>HZS2232</t>
  </si>
  <si>
    <t>Hodinová zúčtovací sazba elektrikář odborný (dohledání obvodů, úpravy el.instalace 2.07)</t>
  </si>
  <si>
    <t>-956512081</t>
  </si>
  <si>
    <t>06 - Vytápění</t>
  </si>
  <si>
    <t>Úprava regulace soustavy (nově bude ovládána 3.topná větev pro 3.NP s čerpadlem a směšovacím třícestným ventilem s pohonem)  -  ZAJISTÍ  STAVBA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</si>
  <si>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</si>
  <si>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</si>
  <si>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</si>
  <si>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</si>
  <si>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713463211</t>
  </si>
  <si>
    <t>Montáž izolace tepelné potrubí potrubními pouzdry s Al fólií staženými Al páskou 1x D do 50 mm</t>
  </si>
  <si>
    <t>-388981704</t>
  </si>
  <si>
    <t>63154012</t>
  </si>
  <si>
    <t>pouzdro izolační potrubní z minerální vlny s Al fólií max. 250/100°C 15/30mm</t>
  </si>
  <si>
    <t>412279719</t>
  </si>
  <si>
    <t>63154013</t>
  </si>
  <si>
    <t>pouzdro izolační potrubní z minerální vlny s Al fólií max. 250/100°C 18/30mm</t>
  </si>
  <si>
    <t>54250765</t>
  </si>
  <si>
    <t>63154570</t>
  </si>
  <si>
    <t>pouzdro izolační potrubní z minerální vlny s Al fólií max. 250/100°C 22/40mm</t>
  </si>
  <si>
    <t>1865997953</t>
  </si>
  <si>
    <t>63154571</t>
  </si>
  <si>
    <t>pouzdro izolační potrubní z minerální vlny s Al fólií max. 250/100°C 28/40mm</t>
  </si>
  <si>
    <t>-810561423</t>
  </si>
  <si>
    <t>713463212</t>
  </si>
  <si>
    <t>Montáž izolace tepelné potrubí potrubními pouzdry s Al fólií staženými Al páskou 1x D přes 50 do 100 mm</t>
  </si>
  <si>
    <t>139190344</t>
  </si>
  <si>
    <t>63154018</t>
  </si>
  <si>
    <t>pouzdro izolační potrubní z minerální vlny s Al fólií max. 250/100°C 54/40mm</t>
  </si>
  <si>
    <t>1711353381</t>
  </si>
  <si>
    <t>-969549895</t>
  </si>
  <si>
    <t>732</t>
  </si>
  <si>
    <t>Ústřední vytápění - strojovny</t>
  </si>
  <si>
    <t>7324214R</t>
  </si>
  <si>
    <t>Čerpadlo teplovodní oběhové elektronické (0,8m3/hod - tlak : 3,2m), jm.příkon 65W-230V, 10bar, závit 1 1/2´´ - dod. vč.mtže</t>
  </si>
  <si>
    <t>1982115832</t>
  </si>
  <si>
    <t>998732102</t>
  </si>
  <si>
    <t>Přesun hmot tonážní pro strojovny v objektech v přes 6 do 12 m</t>
  </si>
  <si>
    <t>1882796891</t>
  </si>
  <si>
    <t>733</t>
  </si>
  <si>
    <t>Ústřední vytápění - rozvodné potrubí</t>
  </si>
  <si>
    <t>733222102</t>
  </si>
  <si>
    <t>Potrubí měděné polotvrdé spojované měkkým pájením D 15x1 mm</t>
  </si>
  <si>
    <t>942915945</t>
  </si>
  <si>
    <t>733222103</t>
  </si>
  <si>
    <t>Potrubí měděné polotvrdé spojované měkkým pájením D 18x1 mm</t>
  </si>
  <si>
    <t>-1748709324</t>
  </si>
  <si>
    <t>733222104</t>
  </si>
  <si>
    <t>Potrubí měděné polotvrdé spojované měkkým pájením D 22x1 mm</t>
  </si>
  <si>
    <t>1921647056</t>
  </si>
  <si>
    <t>733222105R</t>
  </si>
  <si>
    <t>Potrubí měděné polotvrdé spojované měkkým pájením D 28x1,5</t>
  </si>
  <si>
    <t>-907451500</t>
  </si>
  <si>
    <t>733222108R</t>
  </si>
  <si>
    <t>Potrubí měděné polotvrdé spojované měkkým pájením D 54x2,0</t>
  </si>
  <si>
    <t>-337640426</t>
  </si>
  <si>
    <t>733291101</t>
  </si>
  <si>
    <t>Zkouška těsnosti potrubí měděné D do 35x1,5</t>
  </si>
  <si>
    <t>-2013424573</t>
  </si>
  <si>
    <t>733291102</t>
  </si>
  <si>
    <t>Zkouška těsnosti potrubí měděné D přes 35x1,5 do 64x2</t>
  </si>
  <si>
    <t>276431012</t>
  </si>
  <si>
    <t>733811231</t>
  </si>
  <si>
    <t>Ochrana potrubí ústředního vytápění termoizolačními trubicemi z PE tl přes 9 do 13 mm DN do 22 mm</t>
  </si>
  <si>
    <t>1089831016</t>
  </si>
  <si>
    <t>733811232</t>
  </si>
  <si>
    <t>Ochrana potrubí ústředního vytápění termoizolačními trubicemi z PE tl přes 9 do 13 mm DN přes 32 do 45 mm</t>
  </si>
  <si>
    <t>1311751836</t>
  </si>
  <si>
    <t>998733102</t>
  </si>
  <si>
    <t>Přesun hmot tonážní pro rozvody potrubí v objektech v přes 6 do 12 m</t>
  </si>
  <si>
    <t>-560458005</t>
  </si>
  <si>
    <t>734</t>
  </si>
  <si>
    <t>Ústřední vytápění - armatury</t>
  </si>
  <si>
    <t>734211120</t>
  </si>
  <si>
    <t>Ventil závitový odvzdušňovací G 1/2 PN 14 do 120°C automatický</t>
  </si>
  <si>
    <t>1437407814</t>
  </si>
  <si>
    <t>734222813</t>
  </si>
  <si>
    <t>Ventil závitový termostatický přímý G 3/4 PN 16 do 110°C s ruční hlavou chromovaný</t>
  </si>
  <si>
    <t>-40740677</t>
  </si>
  <si>
    <t>734242414</t>
  </si>
  <si>
    <t>Ventil závitový zpětný přímý G 1 PN 16 do 110°C</t>
  </si>
  <si>
    <t>-389409197</t>
  </si>
  <si>
    <t>734261402</t>
  </si>
  <si>
    <t>Armatura připojovací rohová G 1/2x18 PN 10 do 110°C radiátorů typu VK</t>
  </si>
  <si>
    <t>1783953893</t>
  </si>
  <si>
    <t>734261417</t>
  </si>
  <si>
    <t>Šroubení regulační radiátorové rohové G 1/2 s vypouštěním</t>
  </si>
  <si>
    <t>2000314880</t>
  </si>
  <si>
    <t>734291123</t>
  </si>
  <si>
    <t>Kohout plnící a vypouštěcí G 1/2 PN 10 do 90°C závitový</t>
  </si>
  <si>
    <t>-982250597</t>
  </si>
  <si>
    <t>734291244</t>
  </si>
  <si>
    <t>Filtr závitový přímý G 1 PN 16 do 130°C s vnitřními závity</t>
  </si>
  <si>
    <t>16040588</t>
  </si>
  <si>
    <t>734292715</t>
  </si>
  <si>
    <t>Kohout kulový přímý G 1 PN 42 do 185°C vnitřní závit</t>
  </si>
  <si>
    <t>39752058</t>
  </si>
  <si>
    <t>734295021R</t>
  </si>
  <si>
    <t>Směšovací ventil závitový třícestný G 3/4" s pohonem a montážní sadou (tělo mosazné, Kvs=4 m3/hod) - dod.vč. mtže</t>
  </si>
  <si>
    <t>1518433002</t>
  </si>
  <si>
    <t>7344211R</t>
  </si>
  <si>
    <t>Sdružený teploměr a tlakoměr do potrubí - dod. vč. mtže</t>
  </si>
  <si>
    <t>804390254</t>
  </si>
  <si>
    <t>998734102</t>
  </si>
  <si>
    <t>Přesun hmot tonážní pro armatury v objektech v přes 6 do 12 m</t>
  </si>
  <si>
    <t>-1224875424</t>
  </si>
  <si>
    <t>735</t>
  </si>
  <si>
    <t>Ústřední vytápění - otopná tělesa</t>
  </si>
  <si>
    <t>735152471</t>
  </si>
  <si>
    <t>Otopné těleso panelové VK dvoudeskové 1 přídavná přestupní plocha výška/délka 600/400 mm výkon 515 W</t>
  </si>
  <si>
    <t>827008653</t>
  </si>
  <si>
    <t>735152473</t>
  </si>
  <si>
    <t>Otopné těleso panelové VK dvoudeskové 1 přídavná přestupní plocha výška/délka 600/600 mm výkon 773 W</t>
  </si>
  <si>
    <t>-1544381800</t>
  </si>
  <si>
    <t>735152573</t>
  </si>
  <si>
    <t>Otopné těleso panelové VK dvoudeskové 2 přídavné přestupní plochy výška/délka 600/600 mm výkon 1007 W</t>
  </si>
  <si>
    <t>608198120</t>
  </si>
  <si>
    <t>735152579</t>
  </si>
  <si>
    <t>Otopné těleso panelové VK dvoudeskové 2 přídavné přestupní plochy výška/délka 600/1200 mm výkon 2015 W</t>
  </si>
  <si>
    <t>638282817</t>
  </si>
  <si>
    <t>735152581</t>
  </si>
  <si>
    <t>Otopné těleso panelové VK dvoudeskové 2 přídavné přestupní plochy výška/délka 600/1600 mm výkon 2686 W</t>
  </si>
  <si>
    <t>1242834770</t>
  </si>
  <si>
    <t>998735102</t>
  </si>
  <si>
    <t>Přesun hmot tonážní pro otopná tělesa v objektech v přes 6 do 12 m</t>
  </si>
  <si>
    <t>1297209971</t>
  </si>
  <si>
    <t>POZNÁMKA</t>
  </si>
  <si>
    <t>-1296827152</t>
  </si>
  <si>
    <t>90R01UT</t>
  </si>
  <si>
    <t>Zednická výpomoc  (sekání drážek a průrazů,hrubé začištění,odvoz a uložení suti vč.poplatků)</t>
  </si>
  <si>
    <t>-789124811</t>
  </si>
  <si>
    <t>90R02UT</t>
  </si>
  <si>
    <t>Závěsný a spojovací materiál (dod+mtž)</t>
  </si>
  <si>
    <t>-1764447592</t>
  </si>
  <si>
    <t>90R03UT</t>
  </si>
  <si>
    <t>Odstavení zdroje tepla z provozu, vypuštění soustavy</t>
  </si>
  <si>
    <t>1691012887</t>
  </si>
  <si>
    <t>90R04UT</t>
  </si>
  <si>
    <t>Napuštění soustavy, proplach, tlakové a provozní zkoušky</t>
  </si>
  <si>
    <t>1962261380</t>
  </si>
  <si>
    <t>90R05UT</t>
  </si>
  <si>
    <t>Požární ucpávky - (dod+mtž)</t>
  </si>
  <si>
    <t>-1131308437</t>
  </si>
  <si>
    <t>07 - Vzduchotechnika</t>
  </si>
  <si>
    <t xml:space="preserve">    751-1 - Zařízení č.1-soc.zař.1.+2.NP, Zařízení č.2-bytové koupelny</t>
  </si>
  <si>
    <t xml:space="preserve">    751-2 - Zařízení č.2 - odvod tepla</t>
  </si>
  <si>
    <t>751-1</t>
  </si>
  <si>
    <t>Zařízení č.1-soc.zař.1.+2.NP, Zařízení č.2-bytové koupelny</t>
  </si>
  <si>
    <t>751122092</t>
  </si>
  <si>
    <t>Montáž ventilátoru radiálního nízkotlakého potrubního základního do kruhového potrubí D přes 100 do 200 mm</t>
  </si>
  <si>
    <t>499543197</t>
  </si>
  <si>
    <t>751-D-1.01</t>
  </si>
  <si>
    <t xml:space="preserve">Ventilátor potrubní  radiální prům.125mm,  výkon: 100-150 m3/hod (130–180Pa) </t>
  </si>
  <si>
    <t>561343493</t>
  </si>
  <si>
    <t>751322012</t>
  </si>
  <si>
    <t>Montáž talířového ventilu D přes 100 do 200 mm</t>
  </si>
  <si>
    <t>-2127287784</t>
  </si>
  <si>
    <t>751-D-1.06</t>
  </si>
  <si>
    <t>Talířový ventil odvodní, ocelový, bílý  např.(KK125), vč. rámečku</t>
  </si>
  <si>
    <t>-1905452564</t>
  </si>
  <si>
    <t>751398041</t>
  </si>
  <si>
    <t>Montáž protidešťové žaluzie nebo žaluziové klapky na kruhové potrubí D do 300 mm</t>
  </si>
  <si>
    <t>1546200304</t>
  </si>
  <si>
    <t>751-D-1.05</t>
  </si>
  <si>
    <t>Protidešťová a protivětrová žaluzie, nerez provedení, prům.125mm</t>
  </si>
  <si>
    <t>1246898839</t>
  </si>
  <si>
    <t>751510042</t>
  </si>
  <si>
    <t>Vzduchotechnické potrubí z pozinkovaného plechu kruhové spirálně vinutá trouba bez příruby D přes 100 do 200 mm</t>
  </si>
  <si>
    <t>-463113347</t>
  </si>
  <si>
    <t>751510042TV</t>
  </si>
  <si>
    <t>Vzduchotechnické potrubí pozink kruhové spirálně vinuté D do 200 mm - tvarové (vč.záslepek a spojek)</t>
  </si>
  <si>
    <t>-26065545</t>
  </si>
  <si>
    <t>751514762</t>
  </si>
  <si>
    <t>Montáž protidešťové stříšky nebo výfukové hlavice do plechového potrubí kruhové s přírubou D přes 100 do 200 mm</t>
  </si>
  <si>
    <t>-2032940899</t>
  </si>
  <si>
    <t>751-D-1.04</t>
  </si>
  <si>
    <t>Protidešťová výfuková hlavice, prům.125mm</t>
  </si>
  <si>
    <t>1814669406</t>
  </si>
  <si>
    <t>751581111R</t>
  </si>
  <si>
    <t>Protipožární izolace s požární odolnost EI 30, tl.40mm pro kruhové potrubí - dod.vč.mtže</t>
  </si>
  <si>
    <t>-63156749</t>
  </si>
  <si>
    <t>751-D-1.03</t>
  </si>
  <si>
    <t>Zpětná klapka  s těsněním pr. 125 mm - dod. vč. mtže</t>
  </si>
  <si>
    <t>108536072</t>
  </si>
  <si>
    <t>751-D-1.02</t>
  </si>
  <si>
    <t>Spojovací pružná manžeta  pr. 125 mm - dod. vč. mtže</t>
  </si>
  <si>
    <t>-1886123173</t>
  </si>
  <si>
    <t>751-D-1.09</t>
  </si>
  <si>
    <t>Ohebné tlumící potrubí Sonoflex MI127x - dod.vč.mtže</t>
  </si>
  <si>
    <t>593028661</t>
  </si>
  <si>
    <t>751-2</t>
  </si>
  <si>
    <t>Zařízení č.2 - odvod tepla</t>
  </si>
  <si>
    <t>751111131</t>
  </si>
  <si>
    <t>Montáž ventilátoru axiálního nízkotlakého potrubního základního D do 200 mm</t>
  </si>
  <si>
    <t>1117562014</t>
  </si>
  <si>
    <t>751-D-2.01</t>
  </si>
  <si>
    <t>Ventilátor axiální potrubní, průměr 200 mm, výkon: 300 m3/hod, (30Pa), např. TREB/4-200</t>
  </si>
  <si>
    <t>-1239769197</t>
  </si>
  <si>
    <t>751-D-2.02</t>
  </si>
  <si>
    <t>Prostorový termostat, včetně propojení - dod. vč. mtže</t>
  </si>
  <si>
    <t>-571918434</t>
  </si>
  <si>
    <t>751311141R</t>
  </si>
  <si>
    <t>Mtž vyústky  D do 200 mm</t>
  </si>
  <si>
    <t>-272985952</t>
  </si>
  <si>
    <t>751-D-2.06</t>
  </si>
  <si>
    <t>Vyústka komfortní 1řadá, bez regulace 200x200 mm, s připoj. plénem na Spiro 200 mm</t>
  </si>
  <si>
    <t>911523527</t>
  </si>
  <si>
    <t>-1001872138</t>
  </si>
  <si>
    <t>751-D-2.05</t>
  </si>
  <si>
    <t>Talířový ventil odvodní, ocelový, bílý  např.(KK200)</t>
  </si>
  <si>
    <t>-1720490183</t>
  </si>
  <si>
    <t>1753150390</t>
  </si>
  <si>
    <t>-1402299140</t>
  </si>
  <si>
    <t>751-D-2.07</t>
  </si>
  <si>
    <t>Ohebné tlumící potrubí Sonoflex MI203 - dod.vč.mtže</t>
  </si>
  <si>
    <t>-1960479888</t>
  </si>
  <si>
    <t>998751201</t>
  </si>
  <si>
    <t>Přesun hmot procentní pro vzduchotechniku v objektech výšky do 12 m</t>
  </si>
  <si>
    <t>%</t>
  </si>
  <si>
    <t>1830082595</t>
  </si>
  <si>
    <t>OST01</t>
  </si>
  <si>
    <t>Závěsný a spojovací materiál - VZT</t>
  </si>
  <si>
    <t>-1280708526</t>
  </si>
  <si>
    <t>OST02</t>
  </si>
  <si>
    <t>Doprava materiálu na stavbu a v rámci stavby</t>
  </si>
  <si>
    <t>-1161281685</t>
  </si>
  <si>
    <t>OST03</t>
  </si>
  <si>
    <t>Zednická výpomoc   (sekání drážek a průrazů,hrubé začištění,odvoz a uložení suti vč.poplatků)</t>
  </si>
  <si>
    <t>1725055803</t>
  </si>
  <si>
    <t>OST04</t>
  </si>
  <si>
    <t xml:space="preserve">Protokoly a zkoušky, zaregulování a uvedení do provozu </t>
  </si>
  <si>
    <t>579285163</t>
  </si>
  <si>
    <t>08 -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</si>
  <si>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</si>
  <si>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</si>
  <si>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</si>
  <si>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</si>
  <si>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</si>
  <si>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</si>
  <si>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</si>
  <si>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</si>
  <si>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</si>
  <si>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</si>
  <si>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</si>
  <si>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</si>
  <si>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</si>
  <si>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-804500563</t>
  </si>
  <si>
    <t>012103000</t>
  </si>
  <si>
    <t>Geodetické práce před výstavbou</t>
  </si>
  <si>
    <t>1346399477</t>
  </si>
  <si>
    <t>zaměření stávajících inženýrských sítí</t>
  </si>
  <si>
    <t>013294000</t>
  </si>
  <si>
    <t xml:space="preserve">Zaměření oken </t>
  </si>
  <si>
    <t>soub</t>
  </si>
  <si>
    <t>405986184</t>
  </si>
  <si>
    <t>013294001</t>
  </si>
  <si>
    <t>Dílenská dokumentace</t>
  </si>
  <si>
    <t>-358118098</t>
  </si>
  <si>
    <t>Poznámka k položce:_x000D_
pro zámečnické, tesařské a truhlářské konstrukce</t>
  </si>
  <si>
    <t>VRN3</t>
  </si>
  <si>
    <t>Zařízení staveniště</t>
  </si>
  <si>
    <t>275615553</t>
  </si>
  <si>
    <t>0320002001</t>
  </si>
  <si>
    <t>Osazení přenosných WC po celou dobu stavby včetně provozních nákladů</t>
  </si>
  <si>
    <t>-2140335847</t>
  </si>
  <si>
    <t>033002000</t>
  </si>
  <si>
    <t>Připojení staveniště na inženýrské sítě</t>
  </si>
  <si>
    <t>73166737</t>
  </si>
  <si>
    <t>včetně spotřeby všech energií</t>
  </si>
  <si>
    <t>033203000</t>
  </si>
  <si>
    <t>Energie pro zařízení staveniště</t>
  </si>
  <si>
    <t>-1126856828</t>
  </si>
  <si>
    <t>- náklady na veškeré energie související s realizací akce, vč.připojení</t>
  </si>
  <si>
    <t>staveniště na inženýrské sítě</t>
  </si>
  <si>
    <t>034002000</t>
  </si>
  <si>
    <t>Zabezpečení staveniště</t>
  </si>
  <si>
    <t>1240911772</t>
  </si>
  <si>
    <t>- opatření k zajištění bezpečnosti účastníků realizace akce a veřejnosti</t>
  </si>
  <si>
    <t>(zejména zajištění staveniště, bezpečnostní tabulky apod.)</t>
  </si>
  <si>
    <t>- zebezpečení staveniště proti vniknutí cizich osob</t>
  </si>
  <si>
    <t>celkově :</t>
  </si>
  <si>
    <t>039002000</t>
  </si>
  <si>
    <t>Zrušení zařízení staveniště</t>
  </si>
  <si>
    <t>262413936</t>
  </si>
  <si>
    <t xml:space="preserve"> - včetně úklidu a uvedení okolí stavby do původního stavu</t>
  </si>
  <si>
    <t>VRN4</t>
  </si>
  <si>
    <t>Inženýrská činnost</t>
  </si>
  <si>
    <t>044002000</t>
  </si>
  <si>
    <t>Revize</t>
  </si>
  <si>
    <t>-375235383</t>
  </si>
  <si>
    <t>- nutné  revizní zkoušky položkově nevykázané budou oceněny zde</t>
  </si>
  <si>
    <t>045002000</t>
  </si>
  <si>
    <t>Kompletační a koordinační činnost</t>
  </si>
  <si>
    <t>-1890815805</t>
  </si>
  <si>
    <t>VRN7</t>
  </si>
  <si>
    <t>Provozní vlivy</t>
  </si>
  <si>
    <t>071103000</t>
  </si>
  <si>
    <t>Provoz investora</t>
  </si>
  <si>
    <t>-1566975932</t>
  </si>
  <si>
    <t>071103002</t>
  </si>
  <si>
    <t>Zpracování provozních řádů, zaškolení obsluhy a uvedení do provozu</t>
  </si>
  <si>
    <t>-2059659870</t>
  </si>
  <si>
    <t>VRN9</t>
  </si>
  <si>
    <t>Ostatní náklady</t>
  </si>
  <si>
    <t>091002000</t>
  </si>
  <si>
    <t>Ostatní náklady související s objektem</t>
  </si>
  <si>
    <t>1659849177</t>
  </si>
  <si>
    <t>- označení stavby cedulí s údaji o stavbě, uvedení staveniště do původního stavu</t>
  </si>
  <si>
    <t>094103000</t>
  </si>
  <si>
    <t>Náklady na vystěhování stávajícího vybavení, dočasné uložení a zpětné nastěhování po dokončení stavby</t>
  </si>
  <si>
    <t>1682446868</t>
  </si>
  <si>
    <t>vystěhování všech věcí a zařízení z upravovaných prostor na místo</t>
  </si>
  <si>
    <t xml:space="preserve">určené investorem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</si>
</sst>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4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4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4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6" xfId="0" applyFont="1" applyFill="1" applyBorder="1" applyAlignment="1" applyProtection="1">
      <alignment horizontal="center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abSelected="1" workbookViewId="0">
      <selection activeCell="AN13" sqref="AN13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pans="1:74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83" t="s">
        <v>13</v>
      </c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2"/>
      <c r="AQ5" s="22"/>
      <c r="AR5" s="20"/>
      <c r="BE5" s="280" t="s">
        <v>14</v>
      </c>
      <c r="BS5" s="17" t="s">
        <v>6</v>
      </c>
    </row>
    <row r="6" spans="1:74" ht="36.950000000000003" customHeight="1">
      <c r="B6" s="21"/>
      <c r="C6" s="22"/>
      <c r="D6" s="28" t="s">
        <v>15</v>
      </c>
      <c r="E6" s="22"/>
      <c r="F6" s="22"/>
      <c r="G6" s="22"/>
      <c r="H6" s="22"/>
      <c r="I6" s="22"/>
      <c r="J6" s="22"/>
      <c r="K6" s="285" t="s">
        <v>16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2"/>
      <c r="AQ6" s="22"/>
      <c r="AR6" s="20"/>
      <c r="BE6" s="281"/>
      <c r="BS6" s="17" t="s">
        <v>6</v>
      </c>
    </row>
    <row r="7" spans="1:74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18</v>
      </c>
      <c r="AL7" s="22"/>
      <c r="AM7" s="22"/>
      <c r="AN7" s="27" t="s">
        <v>1</v>
      </c>
      <c r="AO7" s="22"/>
      <c r="AP7" s="22"/>
      <c r="AQ7" s="22"/>
      <c r="AR7" s="20"/>
      <c r="BE7" s="281"/>
      <c r="BS7" s="17" t="s">
        <v>6</v>
      </c>
    </row>
    <row r="8" spans="1:74" ht="12" customHeight="1">
      <c r="B8" s="21"/>
      <c r="C8" s="22"/>
      <c r="D8" s="29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21</v>
      </c>
      <c r="AL8" s="22"/>
      <c r="AM8" s="22"/>
      <c r="AN8" s="30">
        <v>44733</v>
      </c>
      <c r="AO8" s="22"/>
      <c r="AP8" s="22"/>
      <c r="AQ8" s="22"/>
      <c r="AR8" s="20"/>
      <c r="BE8" s="281"/>
      <c r="BS8" s="17" t="s">
        <v>6</v>
      </c>
    </row>
    <row r="9" spans="1:74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81"/>
      <c r="BS9" s="17" t="s">
        <v>6</v>
      </c>
    </row>
    <row r="10" spans="1:74" ht="12" customHeight="1">
      <c r="B10" s="21"/>
      <c r="C10" s="22"/>
      <c r="D10" s="29" t="s">
        <v>22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23</v>
      </c>
      <c r="AL10" s="22"/>
      <c r="AM10" s="22"/>
      <c r="AN10" s="27" t="s">
        <v>1</v>
      </c>
      <c r="AO10" s="22"/>
      <c r="AP10" s="22"/>
      <c r="AQ10" s="22"/>
      <c r="AR10" s="20"/>
      <c r="BE10" s="281"/>
      <c r="BS10" s="17" t="s">
        <v>6</v>
      </c>
    </row>
    <row r="11" spans="1:74" ht="18.399999999999999" customHeight="1">
      <c r="B11" s="21"/>
      <c r="C11" s="22"/>
      <c r="D11" s="22"/>
      <c r="E11" s="27" t="s">
        <v>24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25</v>
      </c>
      <c r="AL11" s="22"/>
      <c r="AM11" s="22"/>
      <c r="AN11" s="27" t="s">
        <v>1</v>
      </c>
      <c r="AO11" s="22"/>
      <c r="AP11" s="22"/>
      <c r="AQ11" s="22"/>
      <c r="AR11" s="20"/>
      <c r="BE11" s="281"/>
      <c r="BS11" s="17" t="s">
        <v>6</v>
      </c>
    </row>
    <row r="12" spans="1:74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81"/>
      <c r="BS12" s="17" t="s">
        <v>6</v>
      </c>
    </row>
    <row r="13" spans="1:74" ht="12" customHeight="1">
      <c r="B13" s="21"/>
      <c r="C13" s="22"/>
      <c r="D13" s="29" t="s">
        <v>26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23</v>
      </c>
      <c r="AL13" s="22"/>
      <c r="AM13" s="22"/>
      <c r="AN13" s="31" t="s">
        <v>27</v>
      </c>
      <c r="AO13" s="22"/>
      <c r="AP13" s="22"/>
      <c r="AQ13" s="22"/>
      <c r="AR13" s="20"/>
      <c r="BE13" s="281"/>
      <c r="BS13" s="17" t="s">
        <v>6</v>
      </c>
    </row>
    <row r="14" spans="1:74" ht="12.75">
      <c r="B14" s="21"/>
      <c r="C14" s="22"/>
      <c r="D14" s="22"/>
      <c r="E14" s="304" t="s">
        <v>28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29" t="s">
        <v>25</v>
      </c>
      <c r="AL14" s="22"/>
      <c r="AM14" s="22"/>
      <c r="AN14" s="31" t="s">
        <v>29</v>
      </c>
      <c r="AO14" s="22"/>
      <c r="AP14" s="22"/>
      <c r="AQ14" s="22"/>
      <c r="AR14" s="20"/>
      <c r="BE14" s="281"/>
      <c r="BS14" s="17" t="s">
        <v>6</v>
      </c>
    </row>
    <row r="15" spans="1:74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81"/>
      <c r="BS15" s="17" t="s">
        <v>4</v>
      </c>
    </row>
    <row r="16" spans="1:74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23</v>
      </c>
      <c r="AL16" s="22"/>
      <c r="AM16" s="22"/>
      <c r="AN16" s="27" t="s">
        <v>1</v>
      </c>
      <c r="AO16" s="22"/>
      <c r="AP16" s="22"/>
      <c r="AQ16" s="22"/>
      <c r="AR16" s="20"/>
      <c r="BE16" s="281"/>
      <c r="BS16" s="17" t="s">
        <v>4</v>
      </c>
    </row>
    <row r="17" spans="1:7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25</v>
      </c>
      <c r="AL17" s="22"/>
      <c r="AM17" s="22"/>
      <c r="AN17" s="27" t="s">
        <v>1</v>
      </c>
      <c r="AO17" s="22"/>
      <c r="AP17" s="22"/>
      <c r="AQ17" s="22"/>
      <c r="AR17" s="20"/>
      <c r="BE17" s="281"/>
      <c r="BS17" s="17" t="s">
        <v>32</v>
      </c>
    </row>
    <row r="18" spans="1:7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81"/>
      <c r="BS18" s="17" t="s">
        <v>6</v>
      </c>
    </row>
    <row r="19" spans="1:7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23</v>
      </c>
      <c r="AL19" s="22"/>
      <c r="AM19" s="22"/>
      <c r="AN19" s="27" t="s">
        <v>1</v>
      </c>
      <c r="AO19" s="22"/>
      <c r="AP19" s="22"/>
      <c r="AQ19" s="22"/>
      <c r="AR19" s="20"/>
      <c r="BE19" s="281"/>
      <c r="BS19" s="17" t="s">
        <v>6</v>
      </c>
    </row>
    <row r="20" spans="1:7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25</v>
      </c>
      <c r="AL20" s="22"/>
      <c r="AM20" s="22"/>
      <c r="AN20" s="27" t="s">
        <v>1</v>
      </c>
      <c r="AO20" s="22"/>
      <c r="AP20" s="22"/>
      <c r="AQ20" s="22"/>
      <c r="AR20" s="20"/>
      <c r="BE20" s="281"/>
      <c r="BS20" s="17" t="s">
        <v>32</v>
      </c>
    </row>
    <row r="21" spans="1:7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81"/>
    </row>
    <row r="22" spans="1:7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81"/>
    </row>
    <row r="23" spans="1:71" ht="47.25" customHeight="1">
      <c r="B23" s="21"/>
      <c r="C23" s="22"/>
      <c r="D23" s="22"/>
      <c r="E23" s="306" t="s">
        <v>36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22"/>
      <c r="AP23" s="22"/>
      <c r="AQ23" s="22"/>
      <c r="AR23" s="20"/>
      <c r="BE23" s="281"/>
    </row>
    <row r="24" spans="1:7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81"/>
    </row>
    <row r="25" spans="1:7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81"/>
    </row>
    <row r="26" spans="1:71" s="1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7">
        <f>ROUND(AG94,2)</f>
        <v>13680975.85</v>
      </c>
      <c r="AL26" s="308"/>
      <c r="AM26" s="308"/>
      <c r="AN26" s="308"/>
      <c r="AO26" s="308"/>
      <c r="AP26" s="36"/>
      <c r="AQ26" s="36"/>
      <c r="AR26" s="39"/>
      <c r="BE26" s="281"/>
    </row>
    <row r="27" spans="1:71" s="1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81"/>
    </row>
    <row r="28" spans="1:71" s="1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9" t="s">
        <v>38</v>
      </c>
      <c r="M28" s="309"/>
      <c r="N28" s="309"/>
      <c r="O28" s="309"/>
      <c r="P28" s="309"/>
      <c r="Q28" s="36"/>
      <c r="R28" s="36"/>
      <c r="S28" s="36"/>
      <c r="T28" s="36"/>
      <c r="U28" s="36"/>
      <c r="V28" s="36"/>
      <c r="W28" s="309" t="s">
        <v>39</v>
      </c>
      <c r="X28" s="309"/>
      <c r="Y28" s="309"/>
      <c r="Z28" s="309"/>
      <c r="AA28" s="309"/>
      <c r="AB28" s="309"/>
      <c r="AC28" s="309"/>
      <c r="AD28" s="309"/>
      <c r="AE28" s="309"/>
      <c r="AF28" s="36"/>
      <c r="AG28" s="36"/>
      <c r="AH28" s="36"/>
      <c r="AI28" s="36"/>
      <c r="AJ28" s="36"/>
      <c r="AK28" s="309" t="s">
        <v>40</v>
      </c>
      <c r="AL28" s="309"/>
      <c r="AM28" s="309"/>
      <c r="AN28" s="309"/>
      <c r="AO28" s="309"/>
      <c r="AP28" s="36"/>
      <c r="AQ28" s="36"/>
      <c r="AR28" s="39"/>
      <c r="BE28" s="281"/>
    </row>
    <row r="29" spans="1:71" s="2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312">
        <v>0.21</v>
      </c>
      <c r="M29" s="311"/>
      <c r="N29" s="311"/>
      <c r="O29" s="311"/>
      <c r="P29" s="311"/>
      <c r="Q29" s="41"/>
      <c r="R29" s="41"/>
      <c r="S29" s="41"/>
      <c r="T29" s="41"/>
      <c r="U29" s="41"/>
      <c r="V29" s="41"/>
      <c r="W29" s="310">
        <f>ROUND(AZ94, 2)</f>
        <v>13680975.85</v>
      </c>
      <c r="X29" s="311"/>
      <c r="Y29" s="311"/>
      <c r="Z29" s="311"/>
      <c r="AA29" s="311"/>
      <c r="AB29" s="311"/>
      <c r="AC29" s="311"/>
      <c r="AD29" s="311"/>
      <c r="AE29" s="311"/>
      <c r="AF29" s="41"/>
      <c r="AG29" s="41"/>
      <c r="AH29" s="41"/>
      <c r="AI29" s="41"/>
      <c r="AJ29" s="41"/>
      <c r="AK29" s="310">
        <f>ROUND(AV94, 2)</f>
        <v>2873004.93</v>
      </c>
      <c r="AL29" s="311"/>
      <c r="AM29" s="311"/>
      <c r="AN29" s="311"/>
      <c r="AO29" s="311"/>
      <c r="AP29" s="41"/>
      <c r="AQ29" s="41"/>
      <c r="AR29" s="42"/>
      <c r="BE29" s="282"/>
    </row>
    <row r="30" spans="1:71" s="2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312">
        <v>0.15</v>
      </c>
      <c r="M30" s="311"/>
      <c r="N30" s="311"/>
      <c r="O30" s="311"/>
      <c r="P30" s="311"/>
      <c r="Q30" s="41"/>
      <c r="R30" s="41"/>
      <c r="S30" s="41"/>
      <c r="T30" s="41"/>
      <c r="U30" s="41"/>
      <c r="V30" s="41"/>
      <c r="W30" s="310">
        <f>ROUND(BA94, 2)</f>
        <v>0</v>
      </c>
      <c r="X30" s="311"/>
      <c r="Y30" s="311"/>
      <c r="Z30" s="311"/>
      <c r="AA30" s="311"/>
      <c r="AB30" s="311"/>
      <c r="AC30" s="311"/>
      <c r="AD30" s="311"/>
      <c r="AE30" s="311"/>
      <c r="AF30" s="41"/>
      <c r="AG30" s="41"/>
      <c r="AH30" s="41"/>
      <c r="AI30" s="41"/>
      <c r="AJ30" s="41"/>
      <c r="AK30" s="310">
        <f>ROUND(AW94, 2)</f>
        <v>0</v>
      </c>
      <c r="AL30" s="311"/>
      <c r="AM30" s="311"/>
      <c r="AN30" s="311"/>
      <c r="AO30" s="311"/>
      <c r="AP30" s="41"/>
      <c r="AQ30" s="41"/>
      <c r="AR30" s="42"/>
      <c r="BE30" s="282"/>
    </row>
    <row r="31" spans="1:71" s="2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312">
        <v>0.21</v>
      </c>
      <c r="M31" s="311"/>
      <c r="N31" s="311"/>
      <c r="O31" s="311"/>
      <c r="P31" s="311"/>
      <c r="Q31" s="41"/>
      <c r="R31" s="41"/>
      <c r="S31" s="41"/>
      <c r="T31" s="41"/>
      <c r="U31" s="41"/>
      <c r="V31" s="41"/>
      <c r="W31" s="310">
        <f>ROUND(BB94, 2)</f>
        <v>0</v>
      </c>
      <c r="X31" s="311"/>
      <c r="Y31" s="311"/>
      <c r="Z31" s="311"/>
      <c r="AA31" s="311"/>
      <c r="AB31" s="311"/>
      <c r="AC31" s="311"/>
      <c r="AD31" s="311"/>
      <c r="AE31" s="311"/>
      <c r="AF31" s="41"/>
      <c r="AG31" s="41"/>
      <c r="AH31" s="41"/>
      <c r="AI31" s="41"/>
      <c r="AJ31" s="41"/>
      <c r="AK31" s="310">
        <v>0</v>
      </c>
      <c r="AL31" s="311"/>
      <c r="AM31" s="311"/>
      <c r="AN31" s="311"/>
      <c r="AO31" s="311"/>
      <c r="AP31" s="41"/>
      <c r="AQ31" s="41"/>
      <c r="AR31" s="42"/>
      <c r="BE31" s="282"/>
    </row>
    <row r="32" spans="1:71" s="2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312">
        <v>0.15</v>
      </c>
      <c r="M32" s="311"/>
      <c r="N32" s="311"/>
      <c r="O32" s="311"/>
      <c r="P32" s="311"/>
      <c r="Q32" s="41"/>
      <c r="R32" s="41"/>
      <c r="S32" s="41"/>
      <c r="T32" s="41"/>
      <c r="U32" s="41"/>
      <c r="V32" s="41"/>
      <c r="W32" s="310">
        <f>ROUND(BC94, 2)</f>
        <v>0</v>
      </c>
      <c r="X32" s="311"/>
      <c r="Y32" s="311"/>
      <c r="Z32" s="311"/>
      <c r="AA32" s="311"/>
      <c r="AB32" s="311"/>
      <c r="AC32" s="311"/>
      <c r="AD32" s="311"/>
      <c r="AE32" s="311"/>
      <c r="AF32" s="41"/>
      <c r="AG32" s="41"/>
      <c r="AH32" s="41"/>
      <c r="AI32" s="41"/>
      <c r="AJ32" s="41"/>
      <c r="AK32" s="310">
        <v>0</v>
      </c>
      <c r="AL32" s="311"/>
      <c r="AM32" s="311"/>
      <c r="AN32" s="311"/>
      <c r="AO32" s="311"/>
      <c r="AP32" s="41"/>
      <c r="AQ32" s="41"/>
      <c r="AR32" s="42"/>
      <c r="BE32" s="282"/>
    </row>
    <row r="33" spans="1:57" s="2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312">
        <v>0</v>
      </c>
      <c r="M33" s="311"/>
      <c r="N33" s="311"/>
      <c r="O33" s="311"/>
      <c r="P33" s="311"/>
      <c r="Q33" s="41"/>
      <c r="R33" s="41"/>
      <c r="S33" s="41"/>
      <c r="T33" s="41"/>
      <c r="U33" s="41"/>
      <c r="V33" s="41"/>
      <c r="W33" s="310">
        <f>ROUND(BD94, 2)</f>
        <v>0</v>
      </c>
      <c r="X33" s="311"/>
      <c r="Y33" s="311"/>
      <c r="Z33" s="311"/>
      <c r="AA33" s="311"/>
      <c r="AB33" s="311"/>
      <c r="AC33" s="311"/>
      <c r="AD33" s="311"/>
      <c r="AE33" s="311"/>
      <c r="AF33" s="41"/>
      <c r="AG33" s="41"/>
      <c r="AH33" s="41"/>
      <c r="AI33" s="41"/>
      <c r="AJ33" s="41"/>
      <c r="AK33" s="310">
        <v>0</v>
      </c>
      <c r="AL33" s="311"/>
      <c r="AM33" s="311"/>
      <c r="AN33" s="311"/>
      <c r="AO33" s="311"/>
      <c r="AP33" s="41"/>
      <c r="AQ33" s="41"/>
      <c r="AR33" s="42"/>
      <c r="BE33" s="282"/>
    </row>
    <row r="34" spans="1:57" s="1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81"/>
    </row>
    <row r="35" spans="1:57" s="1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316" t="s">
        <v>49</v>
      </c>
      <c r="Y35" s="314"/>
      <c r="Z35" s="314"/>
      <c r="AA35" s="314"/>
      <c r="AB35" s="314"/>
      <c r="AC35" s="45"/>
      <c r="AD35" s="45"/>
      <c r="AE35" s="45"/>
      <c r="AF35" s="45"/>
      <c r="AG35" s="45"/>
      <c r="AH35" s="45"/>
      <c r="AI35" s="45"/>
      <c r="AJ35" s="45"/>
      <c r="AK35" s="313">
        <f>SUM(AK26:AK33)</f>
        <v>16553980.779999999</v>
      </c>
      <c r="AL35" s="314"/>
      <c r="AM35" s="314"/>
      <c r="AN35" s="314"/>
      <c r="AO35" s="315"/>
      <c r="AP35" s="43"/>
      <c r="AQ35" s="43"/>
      <c r="AR35" s="39"/>
      <c r="BE35" s="34"/>
    </row>
    <row r="36" spans="1:57" s="1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1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1" customFormat="1" ht="14.45" customHeight="1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1" customFormat="1" ht="12.75">
      <c r="A60" s="34"/>
      <c r="B60" s="35"/>
      <c r="C60" s="36"/>
      <c r="D60" s="52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52</v>
      </c>
      <c r="AI60" s="38"/>
      <c r="AJ60" s="38"/>
      <c r="AK60" s="38"/>
      <c r="AL60" s="38"/>
      <c r="AM60" s="52" t="s">
        <v>53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1" customFormat="1" ht="12.75">
      <c r="A64" s="34"/>
      <c r="B64" s="35"/>
      <c r="C64" s="36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1" customFormat="1" ht="12.75">
      <c r="A75" s="34"/>
      <c r="B75" s="35"/>
      <c r="C75" s="36"/>
      <c r="D75" s="52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52</v>
      </c>
      <c r="AI75" s="38"/>
      <c r="AJ75" s="38"/>
      <c r="AK75" s="38"/>
      <c r="AL75" s="38"/>
      <c r="AM75" s="52" t="s">
        <v>53</v>
      </c>
      <c r="AN75" s="38"/>
      <c r="AO75" s="38"/>
      <c r="AP75" s="36"/>
      <c r="AQ75" s="36"/>
      <c r="AR75" s="39"/>
      <c r="BE75" s="34"/>
    </row>
    <row r="76" spans="1:57" s="1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1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1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1" customFormat="1" ht="24.95" customHeight="1">
      <c r="A82" s="34"/>
      <c r="B82" s="35"/>
      <c r="C82" s="23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3" customFormat="1" ht="12" customHeight="1">
      <c r="B84" s="58"/>
      <c r="C84" s="29" t="s">
        <v>12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SONA6714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4" customFormat="1" ht="36.950000000000003" customHeight="1">
      <c r="B85" s="61"/>
      <c r="C85" s="62" t="s">
        <v>15</v>
      </c>
      <c r="D85" s="63"/>
      <c r="E85" s="63"/>
      <c r="F85" s="63"/>
      <c r="G85" s="63"/>
      <c r="H85" s="63"/>
      <c r="I85" s="63"/>
      <c r="J85" s="63"/>
      <c r="K85" s="63"/>
      <c r="L85" s="286" t="str">
        <f>K6</f>
        <v>ZŠ Kolová, odborné učebny</v>
      </c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7"/>
      <c r="AH85" s="287"/>
      <c r="AI85" s="287"/>
      <c r="AJ85" s="287"/>
      <c r="AK85" s="287"/>
      <c r="AL85" s="287"/>
      <c r="AM85" s="287"/>
      <c r="AN85" s="287"/>
      <c r="AO85" s="287"/>
      <c r="AP85" s="63"/>
      <c r="AQ85" s="63"/>
      <c r="AR85" s="64"/>
    </row>
    <row r="86" spans="1:91" s="1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1" customFormat="1" ht="12" customHeight="1">
      <c r="A87" s="34"/>
      <c r="B87" s="35"/>
      <c r="C87" s="29" t="s">
        <v>19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21</v>
      </c>
      <c r="AJ87" s="36"/>
      <c r="AK87" s="36"/>
      <c r="AL87" s="36"/>
      <c r="AM87" s="288">
        <f>IF(AN8= "","",AN8)</f>
        <v>44733</v>
      </c>
      <c r="AN87" s="288"/>
      <c r="AO87" s="36"/>
      <c r="AP87" s="36"/>
      <c r="AQ87" s="36"/>
      <c r="AR87" s="39"/>
      <c r="BE87" s="34"/>
    </row>
    <row r="88" spans="1:91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1" customFormat="1" ht="15.2" customHeight="1">
      <c r="A89" s="34"/>
      <c r="B89" s="35"/>
      <c r="C89" s="29" t="s">
        <v>22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Obec Kolová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89" t="str">
        <f>IF(E17="","",E17)</f>
        <v>DPT projekty s.r.o.Ostrov</v>
      </c>
      <c r="AN89" s="290"/>
      <c r="AO89" s="290"/>
      <c r="AP89" s="290"/>
      <c r="AQ89" s="36"/>
      <c r="AR89" s="39"/>
      <c r="AS89" s="291" t="s">
        <v>57</v>
      </c>
      <c r="AT89" s="292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1" customFormat="1" ht="25.7" customHeight="1">
      <c r="A90" s="34"/>
      <c r="B90" s="35"/>
      <c r="C90" s="29" t="s">
        <v>26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>STASKO plus,spol. s r.o.,Rolavská 10,K.Vary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89" t="str">
        <f>IF(E20="","",E20)</f>
        <v>Neubauerová Soňa, SK-Projekt Ostrov</v>
      </c>
      <c r="AN90" s="290"/>
      <c r="AO90" s="290"/>
      <c r="AP90" s="290"/>
      <c r="AQ90" s="36"/>
      <c r="AR90" s="39"/>
      <c r="AS90" s="293"/>
      <c r="AT90" s="294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1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95"/>
      <c r="AT91" s="296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1" customFormat="1" ht="29.25" customHeight="1">
      <c r="A92" s="34"/>
      <c r="B92" s="35"/>
      <c r="C92" s="301" t="s">
        <v>58</v>
      </c>
      <c r="D92" s="298"/>
      <c r="E92" s="298"/>
      <c r="F92" s="298"/>
      <c r="G92" s="298"/>
      <c r="H92" s="73"/>
      <c r="I92" s="297" t="s">
        <v>59</v>
      </c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300" t="s">
        <v>60</v>
      </c>
      <c r="AH92" s="298"/>
      <c r="AI92" s="298"/>
      <c r="AJ92" s="298"/>
      <c r="AK92" s="298"/>
      <c r="AL92" s="298"/>
      <c r="AM92" s="298"/>
      <c r="AN92" s="297" t="s">
        <v>61</v>
      </c>
      <c r="AO92" s="298"/>
      <c r="AP92" s="299"/>
      <c r="AQ92" s="74" t="s">
        <v>62</v>
      </c>
      <c r="AR92" s="39"/>
      <c r="AS92" s="75" t="s">
        <v>63</v>
      </c>
      <c r="AT92" s="76" t="s">
        <v>64</v>
      </c>
      <c r="AU92" s="76" t="s">
        <v>65</v>
      </c>
      <c r="AV92" s="76" t="s">
        <v>66</v>
      </c>
      <c r="AW92" s="76" t="s">
        <v>67</v>
      </c>
      <c r="AX92" s="76" t="s">
        <v>68</v>
      </c>
      <c r="AY92" s="76" t="s">
        <v>69</v>
      </c>
      <c r="AZ92" s="76" t="s">
        <v>70</v>
      </c>
      <c r="BA92" s="76" t="s">
        <v>71</v>
      </c>
      <c r="BB92" s="76" t="s">
        <v>72</v>
      </c>
      <c r="BC92" s="76" t="s">
        <v>73</v>
      </c>
      <c r="BD92" s="77" t="s">
        <v>74</v>
      </c>
      <c r="BE92" s="34"/>
    </row>
    <row r="93" spans="1:91" s="1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5" customFormat="1" ht="32.450000000000003" customHeight="1">
      <c r="B94" s="81"/>
      <c r="C94" s="82" t="s">
        <v>75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02">
        <f>ROUND(AG95+SUM(AG96:AG98)+SUM(AG100:AG103),2)</f>
        <v>13680975.85</v>
      </c>
      <c r="AH94" s="302"/>
      <c r="AI94" s="302"/>
      <c r="AJ94" s="302"/>
      <c r="AK94" s="302"/>
      <c r="AL94" s="302"/>
      <c r="AM94" s="302"/>
      <c r="AN94" s="303">
        <f t="shared" ref="AN94:AN103" si="0">SUM(AG94,AT94)</f>
        <v>16553980.779999999</v>
      </c>
      <c r="AO94" s="303"/>
      <c r="AP94" s="303"/>
      <c r="AQ94" s="85" t="s">
        <v>1</v>
      </c>
      <c r="AR94" s="86"/>
      <c r="AS94" s="87">
        <f>ROUND(AS95+SUM(AS96:AS98)+SUM(AS100:AS103),2)</f>
        <v>0</v>
      </c>
      <c r="AT94" s="88">
        <f t="shared" ref="AT94:AT103" si="1">ROUND(SUM(AV94:AW94),2)</f>
        <v>2873004.93</v>
      </c>
      <c r="AU94" s="89">
        <f>ROUND(AU95+SUM(AU96:AU98)+SUM(AU100:AU103),5)</f>
        <v>0</v>
      </c>
      <c r="AV94" s="88">
        <f>ROUND(AZ94*L29,2)</f>
        <v>2873004.93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ROUND(AZ95+SUM(AZ96:AZ98)+SUM(AZ100:AZ103),2)</f>
        <v>13680975.85</v>
      </c>
      <c r="BA94" s="88">
        <f>ROUND(BA95+SUM(BA96:BA98)+SUM(BA100:BA103),2)</f>
        <v>0</v>
      </c>
      <c r="BB94" s="88">
        <f>ROUND(BB95+SUM(BB96:BB98)+SUM(BB100:BB103),2)</f>
        <v>0</v>
      </c>
      <c r="BC94" s="88">
        <f>ROUND(BC95+SUM(BC96:BC98)+SUM(BC100:BC103),2)</f>
        <v>0</v>
      </c>
      <c r="BD94" s="90">
        <f>ROUND(BD95+SUM(BD96:BD98)+SUM(BD100:BD103),2)</f>
        <v>0</v>
      </c>
      <c r="BS94" s="91" t="s">
        <v>76</v>
      </c>
      <c r="BT94" s="91" t="s">
        <v>77</v>
      </c>
      <c r="BU94" s="92" t="s">
        <v>78</v>
      </c>
      <c r="BV94" s="91" t="s">
        <v>79</v>
      </c>
      <c r="BW94" s="91" t="s">
        <v>5</v>
      </c>
      <c r="BX94" s="91" t="s">
        <v>80</v>
      </c>
      <c r="CL94" s="91" t="s">
        <v>1</v>
      </c>
    </row>
    <row r="95" spans="1:91" s="6" customFormat="1" ht="24.75" customHeight="1">
      <c r="A95" s="93" t="s">
        <v>81</v>
      </c>
      <c r="B95" s="94"/>
      <c r="C95" s="95"/>
      <c r="D95" s="272" t="s">
        <v>82</v>
      </c>
      <c r="E95" s="272"/>
      <c r="F95" s="272"/>
      <c r="G95" s="272"/>
      <c r="H95" s="272"/>
      <c r="I95" s="96"/>
      <c r="J95" s="272" t="s">
        <v>83</v>
      </c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3">
        <f>'01 - Architektonické a st...'!J30</f>
        <v>11442740.119999999</v>
      </c>
      <c r="AH95" s="274"/>
      <c r="AI95" s="274"/>
      <c r="AJ95" s="274"/>
      <c r="AK95" s="274"/>
      <c r="AL95" s="274"/>
      <c r="AM95" s="274"/>
      <c r="AN95" s="273">
        <f t="shared" si="0"/>
        <v>13845715.549999999</v>
      </c>
      <c r="AO95" s="274"/>
      <c r="AP95" s="274"/>
      <c r="AQ95" s="97" t="s">
        <v>84</v>
      </c>
      <c r="AR95" s="98"/>
      <c r="AS95" s="99">
        <v>0</v>
      </c>
      <c r="AT95" s="100">
        <f t="shared" si="1"/>
        <v>2402975.4300000002</v>
      </c>
      <c r="AU95" s="101">
        <f>'01 - Architektonické a st...'!P151</f>
        <v>0</v>
      </c>
      <c r="AV95" s="100">
        <f>'01 - Architektonické a st...'!J33</f>
        <v>2402975.4300000002</v>
      </c>
      <c r="AW95" s="100">
        <f>'01 - Architektonické a st...'!J34</f>
        <v>0</v>
      </c>
      <c r="AX95" s="100">
        <f>'01 - Architektonické a st...'!J35</f>
        <v>0</v>
      </c>
      <c r="AY95" s="100">
        <f>'01 - Architektonické a st...'!J36</f>
        <v>0</v>
      </c>
      <c r="AZ95" s="100">
        <f>'01 - Architektonické a st...'!F33</f>
        <v>11442740.119999999</v>
      </c>
      <c r="BA95" s="100">
        <f>'01 - Architektonické a st...'!F34</f>
        <v>0</v>
      </c>
      <c r="BB95" s="100">
        <f>'01 - Architektonické a st...'!F35</f>
        <v>0</v>
      </c>
      <c r="BC95" s="100">
        <f>'01 - Architektonické a st...'!F36</f>
        <v>0</v>
      </c>
      <c r="BD95" s="102">
        <f>'01 - Architektonické a st...'!F37</f>
        <v>0</v>
      </c>
      <c r="BT95" s="103" t="s">
        <v>85</v>
      </c>
      <c r="BV95" s="103" t="s">
        <v>79</v>
      </c>
      <c r="BW95" s="103" t="s">
        <v>86</v>
      </c>
      <c r="BX95" s="103" t="s">
        <v>5</v>
      </c>
      <c r="CL95" s="103" t="s">
        <v>1</v>
      </c>
      <c r="CM95" s="103" t="s">
        <v>87</v>
      </c>
    </row>
    <row r="96" spans="1:91" s="6" customFormat="1" ht="16.5" customHeight="1">
      <c r="A96" s="93" t="s">
        <v>81</v>
      </c>
      <c r="B96" s="94"/>
      <c r="C96" s="95"/>
      <c r="D96" s="272" t="s">
        <v>88</v>
      </c>
      <c r="E96" s="272"/>
      <c r="F96" s="272"/>
      <c r="G96" s="272"/>
      <c r="H96" s="272"/>
      <c r="I96" s="96"/>
      <c r="J96" s="272" t="s">
        <v>89</v>
      </c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3">
        <f>'02 - Vybavení objektu'!J30</f>
        <v>78000</v>
      </c>
      <c r="AH96" s="274"/>
      <c r="AI96" s="274"/>
      <c r="AJ96" s="274"/>
      <c r="AK96" s="274"/>
      <c r="AL96" s="274"/>
      <c r="AM96" s="274"/>
      <c r="AN96" s="273">
        <f t="shared" si="0"/>
        <v>94380</v>
      </c>
      <c r="AO96" s="274"/>
      <c r="AP96" s="274"/>
      <c r="AQ96" s="97" t="s">
        <v>84</v>
      </c>
      <c r="AR96" s="98"/>
      <c r="AS96" s="99">
        <v>0</v>
      </c>
      <c r="AT96" s="100">
        <f t="shared" si="1"/>
        <v>16380</v>
      </c>
      <c r="AU96" s="101">
        <f>'02 - Vybavení objektu'!P118</f>
        <v>0</v>
      </c>
      <c r="AV96" s="100">
        <f>'02 - Vybavení objektu'!J33</f>
        <v>16380</v>
      </c>
      <c r="AW96" s="100">
        <f>'02 - Vybavení objektu'!J34</f>
        <v>0</v>
      </c>
      <c r="AX96" s="100">
        <f>'02 - Vybavení objektu'!J35</f>
        <v>0</v>
      </c>
      <c r="AY96" s="100">
        <f>'02 - Vybavení objektu'!J36</f>
        <v>0</v>
      </c>
      <c r="AZ96" s="100">
        <f>'02 - Vybavení objektu'!F33</f>
        <v>78000</v>
      </c>
      <c r="BA96" s="100">
        <f>'02 - Vybavení objektu'!F34</f>
        <v>0</v>
      </c>
      <c r="BB96" s="100">
        <f>'02 - Vybavení objektu'!F35</f>
        <v>0</v>
      </c>
      <c r="BC96" s="100">
        <f>'02 - Vybavení objektu'!F36</f>
        <v>0</v>
      </c>
      <c r="BD96" s="102">
        <f>'02 - Vybavení objektu'!F37</f>
        <v>0</v>
      </c>
      <c r="BT96" s="103" t="s">
        <v>85</v>
      </c>
      <c r="BV96" s="103" t="s">
        <v>79</v>
      </c>
      <c r="BW96" s="103" t="s">
        <v>90</v>
      </c>
      <c r="BX96" s="103" t="s">
        <v>5</v>
      </c>
      <c r="CL96" s="103" t="s">
        <v>1</v>
      </c>
      <c r="CM96" s="103" t="s">
        <v>87</v>
      </c>
    </row>
    <row r="97" spans="1:91" s="6" customFormat="1" ht="16.5" customHeight="1">
      <c r="A97" s="93" t="s">
        <v>81</v>
      </c>
      <c r="B97" s="94"/>
      <c r="C97" s="95"/>
      <c r="D97" s="272" t="s">
        <v>91</v>
      </c>
      <c r="E97" s="272"/>
      <c r="F97" s="272"/>
      <c r="G97" s="272"/>
      <c r="H97" s="272"/>
      <c r="I97" s="96"/>
      <c r="J97" s="272" t="s">
        <v>92</v>
      </c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3">
        <f>'03 - ZTI'!J30</f>
        <v>343872.17</v>
      </c>
      <c r="AH97" s="274"/>
      <c r="AI97" s="274"/>
      <c r="AJ97" s="274"/>
      <c r="AK97" s="274"/>
      <c r="AL97" s="274"/>
      <c r="AM97" s="274"/>
      <c r="AN97" s="273">
        <f t="shared" si="0"/>
        <v>416085.32999999996</v>
      </c>
      <c r="AO97" s="274"/>
      <c r="AP97" s="274"/>
      <c r="AQ97" s="97" t="s">
        <v>84</v>
      </c>
      <c r="AR97" s="98"/>
      <c r="AS97" s="99">
        <v>0</v>
      </c>
      <c r="AT97" s="100">
        <f t="shared" si="1"/>
        <v>72213.16</v>
      </c>
      <c r="AU97" s="101">
        <f>'03 - ZTI'!P126</f>
        <v>0</v>
      </c>
      <c r="AV97" s="100">
        <f>'03 - ZTI'!J33</f>
        <v>72213.16</v>
      </c>
      <c r="AW97" s="100">
        <f>'03 - ZTI'!J34</f>
        <v>0</v>
      </c>
      <c r="AX97" s="100">
        <f>'03 - ZTI'!J35</f>
        <v>0</v>
      </c>
      <c r="AY97" s="100">
        <f>'03 - ZTI'!J36</f>
        <v>0</v>
      </c>
      <c r="AZ97" s="100">
        <f>'03 - ZTI'!F33</f>
        <v>343872.17</v>
      </c>
      <c r="BA97" s="100">
        <f>'03 - ZTI'!F34</f>
        <v>0</v>
      </c>
      <c r="BB97" s="100">
        <f>'03 - ZTI'!F35</f>
        <v>0</v>
      </c>
      <c r="BC97" s="100">
        <f>'03 - ZTI'!F36</f>
        <v>0</v>
      </c>
      <c r="BD97" s="102">
        <f>'03 - ZTI'!F37</f>
        <v>0</v>
      </c>
      <c r="BT97" s="103" t="s">
        <v>85</v>
      </c>
      <c r="BV97" s="103" t="s">
        <v>79</v>
      </c>
      <c r="BW97" s="103" t="s">
        <v>93</v>
      </c>
      <c r="BX97" s="103" t="s">
        <v>5</v>
      </c>
      <c r="CL97" s="103" t="s">
        <v>1</v>
      </c>
      <c r="CM97" s="103" t="s">
        <v>87</v>
      </c>
    </row>
    <row r="98" spans="1:91" s="6" customFormat="1" ht="16.5" customHeight="1">
      <c r="B98" s="94"/>
      <c r="C98" s="95"/>
      <c r="D98" s="272" t="s">
        <v>94</v>
      </c>
      <c r="E98" s="272"/>
      <c r="F98" s="272"/>
      <c r="G98" s="272"/>
      <c r="H98" s="272"/>
      <c r="I98" s="96"/>
      <c r="J98" s="272" t="s">
        <v>95</v>
      </c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5">
        <f>ROUND(AG99,2)</f>
        <v>459026.5</v>
      </c>
      <c r="AH98" s="274"/>
      <c r="AI98" s="274"/>
      <c r="AJ98" s="274"/>
      <c r="AK98" s="274"/>
      <c r="AL98" s="274"/>
      <c r="AM98" s="274"/>
      <c r="AN98" s="273">
        <f t="shared" si="0"/>
        <v>555422.07000000007</v>
      </c>
      <c r="AO98" s="274"/>
      <c r="AP98" s="274"/>
      <c r="AQ98" s="97" t="s">
        <v>84</v>
      </c>
      <c r="AR98" s="98"/>
      <c r="AS98" s="99">
        <f>ROUND(AS99,2)</f>
        <v>0</v>
      </c>
      <c r="AT98" s="100">
        <f t="shared" si="1"/>
        <v>96395.57</v>
      </c>
      <c r="AU98" s="101">
        <f>ROUND(AU99,5)</f>
        <v>0</v>
      </c>
      <c r="AV98" s="100">
        <f>ROUND(AZ98*L29,2)</f>
        <v>96395.57</v>
      </c>
      <c r="AW98" s="100">
        <f>ROUND(BA98*L30,2)</f>
        <v>0</v>
      </c>
      <c r="AX98" s="100">
        <f>ROUND(BB98*L29,2)</f>
        <v>0</v>
      </c>
      <c r="AY98" s="100">
        <f>ROUND(BC98*L30,2)</f>
        <v>0</v>
      </c>
      <c r="AZ98" s="100">
        <f>ROUND(AZ99,2)</f>
        <v>459026.5</v>
      </c>
      <c r="BA98" s="100">
        <f>ROUND(BA99,2)</f>
        <v>0</v>
      </c>
      <c r="BB98" s="100">
        <f>ROUND(BB99,2)</f>
        <v>0</v>
      </c>
      <c r="BC98" s="100">
        <f>ROUND(BC99,2)</f>
        <v>0</v>
      </c>
      <c r="BD98" s="102">
        <f>ROUND(BD99,2)</f>
        <v>0</v>
      </c>
      <c r="BS98" s="103" t="s">
        <v>76</v>
      </c>
      <c r="BT98" s="103" t="s">
        <v>85</v>
      </c>
      <c r="BU98" s="103" t="s">
        <v>78</v>
      </c>
      <c r="BV98" s="103" t="s">
        <v>79</v>
      </c>
      <c r="BW98" s="103" t="s">
        <v>96</v>
      </c>
      <c r="BX98" s="103" t="s">
        <v>5</v>
      </c>
      <c r="CL98" s="103" t="s">
        <v>1</v>
      </c>
      <c r="CM98" s="103" t="s">
        <v>87</v>
      </c>
    </row>
    <row r="99" spans="1:91" s="3" customFormat="1" ht="16.5" customHeight="1">
      <c r="A99" s="93" t="s">
        <v>81</v>
      </c>
      <c r="B99" s="58"/>
      <c r="C99" s="104"/>
      <c r="D99" s="104"/>
      <c r="E99" s="276" t="s">
        <v>97</v>
      </c>
      <c r="F99" s="276"/>
      <c r="G99" s="276"/>
      <c r="H99" s="276"/>
      <c r="I99" s="276"/>
      <c r="J99" s="104"/>
      <c r="K99" s="276" t="s">
        <v>98</v>
      </c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7">
        <f>'04-01 - ZŠ Kolová -...'!J32</f>
        <v>459026.5</v>
      </c>
      <c r="AH99" s="278"/>
      <c r="AI99" s="278"/>
      <c r="AJ99" s="278"/>
      <c r="AK99" s="278"/>
      <c r="AL99" s="278"/>
      <c r="AM99" s="278"/>
      <c r="AN99" s="277">
        <f t="shared" si="0"/>
        <v>555422.07000000007</v>
      </c>
      <c r="AO99" s="278"/>
      <c r="AP99" s="278"/>
      <c r="AQ99" s="105" t="s">
        <v>99</v>
      </c>
      <c r="AR99" s="60"/>
      <c r="AS99" s="106">
        <v>0</v>
      </c>
      <c r="AT99" s="107">
        <f t="shared" si="1"/>
        <v>96395.57</v>
      </c>
      <c r="AU99" s="108">
        <f>'04-01 - ZŠ Kolová -...'!P127</f>
        <v>0</v>
      </c>
      <c r="AV99" s="107">
        <f>'04-01 - ZŠ Kolová -...'!J35</f>
        <v>96395.57</v>
      </c>
      <c r="AW99" s="107">
        <f>'04-01 - ZŠ Kolová -...'!J36</f>
        <v>0</v>
      </c>
      <c r="AX99" s="107">
        <f>'04-01 - ZŠ Kolová -...'!J37</f>
        <v>0</v>
      </c>
      <c r="AY99" s="107">
        <f>'04-01 - ZŠ Kolová -...'!J38</f>
        <v>0</v>
      </c>
      <c r="AZ99" s="107">
        <f>'04-01 - ZŠ Kolová -...'!F35</f>
        <v>459026.5</v>
      </c>
      <c r="BA99" s="107">
        <f>'04-01 - ZŠ Kolová -...'!F36</f>
        <v>0</v>
      </c>
      <c r="BB99" s="107">
        <f>'04-01 - ZŠ Kolová -...'!F37</f>
        <v>0</v>
      </c>
      <c r="BC99" s="107">
        <f>'04-01 - ZŠ Kolová -...'!F38</f>
        <v>0</v>
      </c>
      <c r="BD99" s="109">
        <f>'04-01 - ZŠ Kolová -...'!F39</f>
        <v>0</v>
      </c>
      <c r="BT99" s="110" t="s">
        <v>87</v>
      </c>
      <c r="BV99" s="110" t="s">
        <v>79</v>
      </c>
      <c r="BW99" s="110" t="s">
        <v>100</v>
      </c>
      <c r="BX99" s="110" t="s">
        <v>96</v>
      </c>
      <c r="CL99" s="110" t="s">
        <v>1</v>
      </c>
    </row>
    <row r="100" spans="1:91" s="6" customFormat="1" ht="16.5" customHeight="1">
      <c r="A100" s="93" t="s">
        <v>81</v>
      </c>
      <c r="B100" s="94"/>
      <c r="C100" s="95"/>
      <c r="D100" s="272" t="s">
        <v>101</v>
      </c>
      <c r="E100" s="272"/>
      <c r="F100" s="272"/>
      <c r="G100" s="272"/>
      <c r="H100" s="272"/>
      <c r="I100" s="96"/>
      <c r="J100" s="272" t="s">
        <v>102</v>
      </c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3">
        <f>'05 - Silnoproudá elektrot...'!J30</f>
        <v>425616.72</v>
      </c>
      <c r="AH100" s="274"/>
      <c r="AI100" s="274"/>
      <c r="AJ100" s="274"/>
      <c r="AK100" s="274"/>
      <c r="AL100" s="274"/>
      <c r="AM100" s="274"/>
      <c r="AN100" s="273">
        <f t="shared" si="0"/>
        <v>514996.23</v>
      </c>
      <c r="AO100" s="274"/>
      <c r="AP100" s="274"/>
      <c r="AQ100" s="97" t="s">
        <v>84</v>
      </c>
      <c r="AR100" s="98"/>
      <c r="AS100" s="99">
        <v>0</v>
      </c>
      <c r="AT100" s="100">
        <f t="shared" si="1"/>
        <v>89379.51</v>
      </c>
      <c r="AU100" s="101">
        <f>'05 - Silnoproudá elektrot...'!P121</f>
        <v>0</v>
      </c>
      <c r="AV100" s="100">
        <f>'05 - Silnoproudá elektrot...'!J33</f>
        <v>89379.51</v>
      </c>
      <c r="AW100" s="100">
        <f>'05 - Silnoproudá elektrot...'!J34</f>
        <v>0</v>
      </c>
      <c r="AX100" s="100">
        <f>'05 - Silnoproudá elektrot...'!J35</f>
        <v>0</v>
      </c>
      <c r="AY100" s="100">
        <f>'05 - Silnoproudá elektrot...'!J36</f>
        <v>0</v>
      </c>
      <c r="AZ100" s="100">
        <f>'05 - Silnoproudá elektrot...'!F33</f>
        <v>425616.72</v>
      </c>
      <c r="BA100" s="100">
        <f>'05 - Silnoproudá elektrot...'!F34</f>
        <v>0</v>
      </c>
      <c r="BB100" s="100">
        <f>'05 - Silnoproudá elektrot...'!F35</f>
        <v>0</v>
      </c>
      <c r="BC100" s="100">
        <f>'05 - Silnoproudá elektrot...'!F36</f>
        <v>0</v>
      </c>
      <c r="BD100" s="102">
        <f>'05 - Silnoproudá elektrot...'!F37</f>
        <v>0</v>
      </c>
      <c r="BT100" s="103" t="s">
        <v>85</v>
      </c>
      <c r="BV100" s="103" t="s">
        <v>79</v>
      </c>
      <c r="BW100" s="103" t="s">
        <v>103</v>
      </c>
      <c r="BX100" s="103" t="s">
        <v>5</v>
      </c>
      <c r="CL100" s="103" t="s">
        <v>1</v>
      </c>
      <c r="CM100" s="103" t="s">
        <v>87</v>
      </c>
    </row>
    <row r="101" spans="1:91" s="6" customFormat="1" ht="16.5" customHeight="1">
      <c r="A101" s="93" t="s">
        <v>81</v>
      </c>
      <c r="B101" s="94"/>
      <c r="C101" s="95"/>
      <c r="D101" s="272" t="s">
        <v>104</v>
      </c>
      <c r="E101" s="272"/>
      <c r="F101" s="272"/>
      <c r="G101" s="272"/>
      <c r="H101" s="272"/>
      <c r="I101" s="96"/>
      <c r="J101" s="272" t="s">
        <v>105</v>
      </c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3">
        <f>'06 - Vytápění'!J30</f>
        <v>528991.34</v>
      </c>
      <c r="AH101" s="274"/>
      <c r="AI101" s="274"/>
      <c r="AJ101" s="274"/>
      <c r="AK101" s="274"/>
      <c r="AL101" s="274"/>
      <c r="AM101" s="274"/>
      <c r="AN101" s="273">
        <f t="shared" si="0"/>
        <v>640079.52</v>
      </c>
      <c r="AO101" s="274"/>
      <c r="AP101" s="274"/>
      <c r="AQ101" s="97" t="s">
        <v>84</v>
      </c>
      <c r="AR101" s="98"/>
      <c r="AS101" s="99">
        <v>0</v>
      </c>
      <c r="AT101" s="100">
        <f t="shared" si="1"/>
        <v>111088.18</v>
      </c>
      <c r="AU101" s="101">
        <f>'06 - Vytápění'!P123</f>
        <v>0</v>
      </c>
      <c r="AV101" s="100">
        <f>'06 - Vytápění'!J33</f>
        <v>111088.18</v>
      </c>
      <c r="AW101" s="100">
        <f>'06 - Vytápění'!J34</f>
        <v>0</v>
      </c>
      <c r="AX101" s="100">
        <f>'06 - Vytápění'!J35</f>
        <v>0</v>
      </c>
      <c r="AY101" s="100">
        <f>'06 - Vytápění'!J36</f>
        <v>0</v>
      </c>
      <c r="AZ101" s="100">
        <f>'06 - Vytápění'!F33</f>
        <v>528991.34</v>
      </c>
      <c r="BA101" s="100">
        <f>'06 - Vytápění'!F34</f>
        <v>0</v>
      </c>
      <c r="BB101" s="100">
        <f>'06 - Vytápění'!F35</f>
        <v>0</v>
      </c>
      <c r="BC101" s="100">
        <f>'06 - Vytápění'!F36</f>
        <v>0</v>
      </c>
      <c r="BD101" s="102">
        <f>'06 - Vytápění'!F37</f>
        <v>0</v>
      </c>
      <c r="BT101" s="103" t="s">
        <v>85</v>
      </c>
      <c r="BV101" s="103" t="s">
        <v>79</v>
      </c>
      <c r="BW101" s="103" t="s">
        <v>106</v>
      </c>
      <c r="BX101" s="103" t="s">
        <v>5</v>
      </c>
      <c r="CL101" s="103" t="s">
        <v>1</v>
      </c>
      <c r="CM101" s="103" t="s">
        <v>87</v>
      </c>
    </row>
    <row r="102" spans="1:91" s="6" customFormat="1" ht="16.5" customHeight="1">
      <c r="A102" s="93" t="s">
        <v>81</v>
      </c>
      <c r="B102" s="94"/>
      <c r="C102" s="95"/>
      <c r="D102" s="272" t="s">
        <v>107</v>
      </c>
      <c r="E102" s="272"/>
      <c r="F102" s="272"/>
      <c r="G102" s="272"/>
      <c r="H102" s="272"/>
      <c r="I102" s="96"/>
      <c r="J102" s="272" t="s">
        <v>108</v>
      </c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3">
        <f>'07 - Vzduchotechnika'!J30</f>
        <v>122690</v>
      </c>
      <c r="AH102" s="274"/>
      <c r="AI102" s="274"/>
      <c r="AJ102" s="274"/>
      <c r="AK102" s="274"/>
      <c r="AL102" s="274"/>
      <c r="AM102" s="274"/>
      <c r="AN102" s="273">
        <f t="shared" si="0"/>
        <v>148454.9</v>
      </c>
      <c r="AO102" s="274"/>
      <c r="AP102" s="274"/>
      <c r="AQ102" s="97" t="s">
        <v>84</v>
      </c>
      <c r="AR102" s="98"/>
      <c r="AS102" s="99">
        <v>0</v>
      </c>
      <c r="AT102" s="100">
        <f t="shared" si="1"/>
        <v>25764.9</v>
      </c>
      <c r="AU102" s="101">
        <f>'07 - Vzduchotechnika'!P120</f>
        <v>0</v>
      </c>
      <c r="AV102" s="100">
        <f>'07 - Vzduchotechnika'!J33</f>
        <v>25764.9</v>
      </c>
      <c r="AW102" s="100">
        <f>'07 - Vzduchotechnika'!J34</f>
        <v>0</v>
      </c>
      <c r="AX102" s="100">
        <f>'07 - Vzduchotechnika'!J35</f>
        <v>0</v>
      </c>
      <c r="AY102" s="100">
        <f>'07 - Vzduchotechnika'!J36</f>
        <v>0</v>
      </c>
      <c r="AZ102" s="100">
        <f>'07 - Vzduchotechnika'!F33</f>
        <v>122690</v>
      </c>
      <c r="BA102" s="100">
        <f>'07 - Vzduchotechnika'!F34</f>
        <v>0</v>
      </c>
      <c r="BB102" s="100">
        <f>'07 - Vzduchotechnika'!F35</f>
        <v>0</v>
      </c>
      <c r="BC102" s="100">
        <f>'07 - Vzduchotechnika'!F36</f>
        <v>0</v>
      </c>
      <c r="BD102" s="102">
        <f>'07 - Vzduchotechnika'!F37</f>
        <v>0</v>
      </c>
      <c r="BT102" s="103" t="s">
        <v>85</v>
      </c>
      <c r="BV102" s="103" t="s">
        <v>79</v>
      </c>
      <c r="BW102" s="103" t="s">
        <v>109</v>
      </c>
      <c r="BX102" s="103" t="s">
        <v>5</v>
      </c>
      <c r="CL102" s="103" t="s">
        <v>1</v>
      </c>
      <c r="CM102" s="103" t="s">
        <v>87</v>
      </c>
    </row>
    <row r="103" spans="1:91" s="6" customFormat="1" ht="16.5" customHeight="1">
      <c r="A103" s="93" t="s">
        <v>81</v>
      </c>
      <c r="B103" s="94"/>
      <c r="C103" s="95"/>
      <c r="D103" s="272" t="s">
        <v>110</v>
      </c>
      <c r="E103" s="272"/>
      <c r="F103" s="272"/>
      <c r="G103" s="272"/>
      <c r="H103" s="272"/>
      <c r="I103" s="96"/>
      <c r="J103" s="272" t="s">
        <v>111</v>
      </c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3">
        <f>'08 - Vedlejší náklady'!J30</f>
        <v>280039</v>
      </c>
      <c r="AH103" s="274"/>
      <c r="AI103" s="274"/>
      <c r="AJ103" s="274"/>
      <c r="AK103" s="274"/>
      <c r="AL103" s="274"/>
      <c r="AM103" s="274"/>
      <c r="AN103" s="273">
        <f t="shared" si="0"/>
        <v>338847.19</v>
      </c>
      <c r="AO103" s="274"/>
      <c r="AP103" s="274"/>
      <c r="AQ103" s="97" t="s">
        <v>84</v>
      </c>
      <c r="AR103" s="98"/>
      <c r="AS103" s="111">
        <v>0</v>
      </c>
      <c r="AT103" s="112">
        <f t="shared" si="1"/>
        <v>58808.19</v>
      </c>
      <c r="AU103" s="113">
        <f>'08 - Vedlejší náklady'!P122</f>
        <v>0</v>
      </c>
      <c r="AV103" s="112">
        <f>'08 - Vedlejší náklady'!J33</f>
        <v>58808.19</v>
      </c>
      <c r="AW103" s="112">
        <f>'08 - Vedlejší náklady'!J34</f>
        <v>0</v>
      </c>
      <c r="AX103" s="112">
        <f>'08 - Vedlejší náklady'!J35</f>
        <v>0</v>
      </c>
      <c r="AY103" s="112">
        <f>'08 - Vedlejší náklady'!J36</f>
        <v>0</v>
      </c>
      <c r="AZ103" s="112">
        <f>'08 - Vedlejší náklady'!F33</f>
        <v>280039</v>
      </c>
      <c r="BA103" s="112">
        <f>'08 - Vedlejší náklady'!F34</f>
        <v>0</v>
      </c>
      <c r="BB103" s="112">
        <f>'08 - Vedlejší náklady'!F35</f>
        <v>0</v>
      </c>
      <c r="BC103" s="112">
        <f>'08 - Vedlejší náklady'!F36</f>
        <v>0</v>
      </c>
      <c r="BD103" s="114">
        <f>'08 - Vedlejší náklady'!F37</f>
        <v>0</v>
      </c>
      <c r="BT103" s="103" t="s">
        <v>85</v>
      </c>
      <c r="BV103" s="103" t="s">
        <v>79</v>
      </c>
      <c r="BW103" s="103" t="s">
        <v>112</v>
      </c>
      <c r="BX103" s="103" t="s">
        <v>5</v>
      </c>
      <c r="CL103" s="103" t="s">
        <v>1</v>
      </c>
      <c r="CM103" s="103" t="s">
        <v>87</v>
      </c>
    </row>
    <row r="104" spans="1:91" s="1" customFormat="1" ht="30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9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91" s="1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39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</sheetData>
  <sheetProtection algorithmName="SHA-512" hashValue="dOKMI2NL0tM/erm000dGCwejUC4hvK7/uIN19ra3SWpyYCbmQ+IN7fUj1I7meCeGPGg8dZ6dtU21SsaOULJypw==" saltValue="Gjv3GLeASxGWZoGjsGMu2vhL0V6ZN0/q/b4r+bbxqQMEPajkNmOkoojpzG6WvvyNsiKRkDW0DfGBuIGlLVP01A==" spinCount="100000" sheet="1" objects="1" scenarios="1" formatColumns="0" formatRows="0"/>
  <mergeCells count="74">
    <mergeCell ref="AK33:AO33"/>
    <mergeCell ref="W33:AE33"/>
    <mergeCell ref="L33:P33"/>
    <mergeCell ref="AK35:AO35"/>
    <mergeCell ref="X35:AB35"/>
    <mergeCell ref="L31:P31"/>
    <mergeCell ref="W31:AE31"/>
    <mergeCell ref="AK31:AO31"/>
    <mergeCell ref="L32:P32"/>
    <mergeCell ref="AK32:AO32"/>
    <mergeCell ref="W32:AE32"/>
    <mergeCell ref="W29:AE29"/>
    <mergeCell ref="AK29:AO29"/>
    <mergeCell ref="L29:P29"/>
    <mergeCell ref="AK30:AO30"/>
    <mergeCell ref="L30:P30"/>
    <mergeCell ref="W30:AE30"/>
    <mergeCell ref="E14:AJ14"/>
    <mergeCell ref="E23:AN23"/>
    <mergeCell ref="AK26:AO26"/>
    <mergeCell ref="W28:AE28"/>
    <mergeCell ref="AK28:AO28"/>
    <mergeCell ref="L28:P28"/>
    <mergeCell ref="D95:H95"/>
    <mergeCell ref="J95:AF95"/>
    <mergeCell ref="J96:AF96"/>
    <mergeCell ref="D96:H96"/>
    <mergeCell ref="AN96:AP96"/>
    <mergeCell ref="AG96:AM96"/>
    <mergeCell ref="I92:AF92"/>
    <mergeCell ref="AG94:AM94"/>
    <mergeCell ref="AN94:AP94"/>
    <mergeCell ref="AN95:AP95"/>
    <mergeCell ref="AG95:AM95"/>
    <mergeCell ref="J103:AF103"/>
    <mergeCell ref="AG103:AM103"/>
    <mergeCell ref="AN103:AP103"/>
    <mergeCell ref="D103:H103"/>
    <mergeCell ref="AR2:BE2"/>
    <mergeCell ref="BE5:BE34"/>
    <mergeCell ref="K5:AO5"/>
    <mergeCell ref="K6:AO6"/>
    <mergeCell ref="L85:AO85"/>
    <mergeCell ref="AM87:AN87"/>
    <mergeCell ref="AM89:AP89"/>
    <mergeCell ref="AS89:AT91"/>
    <mergeCell ref="AM90:AP90"/>
    <mergeCell ref="AN92:AP92"/>
    <mergeCell ref="AG92:AM92"/>
    <mergeCell ref="C92:G92"/>
    <mergeCell ref="D101:H101"/>
    <mergeCell ref="AG101:AM101"/>
    <mergeCell ref="AN101:AP101"/>
    <mergeCell ref="J101:AF101"/>
    <mergeCell ref="AG102:AM102"/>
    <mergeCell ref="AN102:AP102"/>
    <mergeCell ref="D102:H102"/>
    <mergeCell ref="J102:AF102"/>
    <mergeCell ref="E99:I99"/>
    <mergeCell ref="AG99:AM99"/>
    <mergeCell ref="K99:AF99"/>
    <mergeCell ref="AN99:AP99"/>
    <mergeCell ref="AN100:AP100"/>
    <mergeCell ref="AG100:AM100"/>
    <mergeCell ref="D100:H100"/>
    <mergeCell ref="J100:AF100"/>
    <mergeCell ref="J97:AF97"/>
    <mergeCell ref="AN97:AP97"/>
    <mergeCell ref="AG97:AM97"/>
    <mergeCell ref="D97:H97"/>
    <mergeCell ref="J98:AF98"/>
    <mergeCell ref="AG98:AM98"/>
    <mergeCell ref="AN98:AP98"/>
    <mergeCell ref="D98:H98"/>
  </mergeCells>
  <hyperlinks>
    <hyperlink ref="A95" location="'01 - Architektonické a st...'!C2" display="/"/>
    <hyperlink ref="A96" location="'02 - Vybavení objektu'!C2" display="/"/>
    <hyperlink ref="A97" location="'03 - ZTI'!C2" display="/"/>
    <hyperlink ref="A99" location="'04-01 - ZŠ Kolová -...'!C2" display="/"/>
    <hyperlink ref="A100" location="'05 - Silnoproudá elektrot...'!C2" display="/"/>
    <hyperlink ref="A101" location="'06 - Vytápění'!C2" display="/"/>
    <hyperlink ref="A102" location="'07 - Vzduchotechnika'!C2" display="/"/>
    <hyperlink ref="A103" location="'08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7"/>
  <sheetViews>
    <sheetView showGridLines="0" topLeftCell="A127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86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s="1" customFormat="1" ht="12" customHeight="1">
      <c r="A8" s="34"/>
      <c r="B8" s="39"/>
      <c r="C8" s="34"/>
      <c r="D8" s="119" t="s">
        <v>114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1" customFormat="1" ht="16.5" customHeight="1">
      <c r="A9" s="34"/>
      <c r="B9" s="39"/>
      <c r="C9" s="34"/>
      <c r="D9" s="34"/>
      <c r="E9" s="322" t="s">
        <v>115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2" customHeight="1">
      <c r="A11" s="34"/>
      <c r="B11" s="39"/>
      <c r="C11" s="34"/>
      <c r="D11" s="119" t="s">
        <v>17</v>
      </c>
      <c r="E11" s="34"/>
      <c r="F11" s="110" t="s">
        <v>1</v>
      </c>
      <c r="G11" s="34"/>
      <c r="H11" s="34"/>
      <c r="I11" s="119" t="s">
        <v>18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2" customHeight="1">
      <c r="A12" s="34"/>
      <c r="B12" s="39"/>
      <c r="C12" s="34"/>
      <c r="D12" s="119" t="s">
        <v>19</v>
      </c>
      <c r="E12" s="34"/>
      <c r="F12" s="110" t="s">
        <v>20</v>
      </c>
      <c r="G12" s="34"/>
      <c r="H12" s="34"/>
      <c r="I12" s="119" t="s">
        <v>21</v>
      </c>
      <c r="J12" s="120">
        <f>'Rekapitulace stavby'!AN8</f>
        <v>44733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22</v>
      </c>
      <c r="E14" s="34"/>
      <c r="F14" s="34"/>
      <c r="G14" s="34"/>
      <c r="H14" s="34"/>
      <c r="I14" s="119" t="s">
        <v>23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8" customHeight="1">
      <c r="A15" s="34"/>
      <c r="B15" s="39"/>
      <c r="C15" s="34"/>
      <c r="D15" s="34"/>
      <c r="E15" s="110" t="s">
        <v>24</v>
      </c>
      <c r="F15" s="34"/>
      <c r="G15" s="34"/>
      <c r="H15" s="34"/>
      <c r="I15" s="119" t="s">
        <v>25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2" customHeight="1">
      <c r="A17" s="34"/>
      <c r="B17" s="39"/>
      <c r="C17" s="34"/>
      <c r="D17" s="119" t="s">
        <v>26</v>
      </c>
      <c r="E17" s="34"/>
      <c r="F17" s="34"/>
      <c r="G17" s="34"/>
      <c r="H17" s="34"/>
      <c r="I17" s="119" t="s">
        <v>23</v>
      </c>
      <c r="J17" s="121" t="str">
        <f>'Rekapitulace stavby'!AN13</f>
        <v>14707551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18" customHeight="1">
      <c r="A18" s="34"/>
      <c r="B18" s="39"/>
      <c r="C18" s="34"/>
      <c r="D18" s="34"/>
      <c r="E18" s="324" t="str">
        <f>'Rekapitulace stavby'!E14</f>
        <v>STASKO plus,spol. s r.o.,Rolavská 10,K.Vary</v>
      </c>
      <c r="F18" s="325"/>
      <c r="G18" s="325"/>
      <c r="H18" s="325"/>
      <c r="I18" s="119" t="s">
        <v>25</v>
      </c>
      <c r="J18" s="121" t="str">
        <f>'Rekapitulace stavby'!AN14</f>
        <v>CZ14707551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23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18" customHeight="1">
      <c r="A21" s="34"/>
      <c r="B21" s="39"/>
      <c r="C21" s="34"/>
      <c r="D21" s="34"/>
      <c r="E21" s="110" t="s">
        <v>31</v>
      </c>
      <c r="F21" s="34"/>
      <c r="G21" s="34"/>
      <c r="H21" s="34"/>
      <c r="I21" s="119" t="s">
        <v>25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2" customHeight="1">
      <c r="A23" s="34"/>
      <c r="B23" s="39"/>
      <c r="C23" s="34"/>
      <c r="D23" s="119" t="s">
        <v>33</v>
      </c>
      <c r="E23" s="34"/>
      <c r="F23" s="34"/>
      <c r="G23" s="34"/>
      <c r="H23" s="34"/>
      <c r="I23" s="119" t="s">
        <v>23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18" customHeight="1">
      <c r="A24" s="34"/>
      <c r="B24" s="39"/>
      <c r="C24" s="34"/>
      <c r="D24" s="34"/>
      <c r="E24" s="110" t="s">
        <v>34</v>
      </c>
      <c r="F24" s="34"/>
      <c r="G24" s="34"/>
      <c r="H24" s="34"/>
      <c r="I24" s="119" t="s">
        <v>25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7" customFormat="1" ht="16.5" customHeight="1">
      <c r="A27" s="122"/>
      <c r="B27" s="123"/>
      <c r="C27" s="122"/>
      <c r="D27" s="122"/>
      <c r="E27" s="326" t="s">
        <v>1</v>
      </c>
      <c r="F27" s="326"/>
      <c r="G27" s="326"/>
      <c r="H27" s="32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1" customFormat="1" ht="6.95" customHeight="1">
      <c r="A29" s="34"/>
      <c r="B29" s="39"/>
      <c r="C29" s="34"/>
      <c r="D29" s="125"/>
      <c r="E29" s="125"/>
      <c r="F29" s="125"/>
      <c r="G29" s="125"/>
      <c r="H29" s="125"/>
      <c r="I29" s="125"/>
      <c r="J29" s="125"/>
      <c r="K29" s="12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1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34"/>
      <c r="J30" s="127">
        <f>ROUND(J151, 2)</f>
        <v>11442740.119999999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8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14.45" customHeight="1">
      <c r="A33" s="34"/>
      <c r="B33" s="39"/>
      <c r="C33" s="34"/>
      <c r="D33" s="129" t="s">
        <v>41</v>
      </c>
      <c r="E33" s="119" t="s">
        <v>42</v>
      </c>
      <c r="F33" s="130">
        <f>ROUND((SUM(BE151:BE1286)),  2)</f>
        <v>11442740.119999999</v>
      </c>
      <c r="G33" s="34"/>
      <c r="H33" s="34"/>
      <c r="I33" s="131">
        <v>0.21</v>
      </c>
      <c r="J33" s="130">
        <f>ROUND(((SUM(BE151:BE1286))*I33),  2)</f>
        <v>2402975.4300000002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119" t="s">
        <v>43</v>
      </c>
      <c r="F34" s="130">
        <f>ROUND((SUM(BF151:BF1286)),  2)</f>
        <v>0</v>
      </c>
      <c r="G34" s="34"/>
      <c r="H34" s="34"/>
      <c r="I34" s="131">
        <v>0.15</v>
      </c>
      <c r="J34" s="130">
        <f>ROUND(((SUM(BF151:BF1286))*I34),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hidden="1" customHeight="1">
      <c r="A35" s="34"/>
      <c r="B35" s="39"/>
      <c r="C35" s="34"/>
      <c r="D35" s="34"/>
      <c r="E35" s="119" t="s">
        <v>44</v>
      </c>
      <c r="F35" s="130">
        <f>ROUND((SUM(BG151:BG1286)),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hidden="1" customHeight="1">
      <c r="A36" s="34"/>
      <c r="B36" s="39"/>
      <c r="C36" s="34"/>
      <c r="D36" s="34"/>
      <c r="E36" s="119" t="s">
        <v>45</v>
      </c>
      <c r="F36" s="130">
        <f>ROUND((SUM(BH151:BH1286)),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46</v>
      </c>
      <c r="F37" s="130">
        <f>ROUND((SUM(BI151:BI1286)),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25.35" customHeight="1">
      <c r="A39" s="34"/>
      <c r="B39" s="39"/>
      <c r="C39" s="132"/>
      <c r="D39" s="133" t="s">
        <v>47</v>
      </c>
      <c r="E39" s="134"/>
      <c r="F39" s="134"/>
      <c r="G39" s="135" t="s">
        <v>48</v>
      </c>
      <c r="H39" s="136" t="s">
        <v>49</v>
      </c>
      <c r="I39" s="134"/>
      <c r="J39" s="137">
        <f>SUM(J30:J37)</f>
        <v>13845715.549999999</v>
      </c>
      <c r="K39" s="13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t="14.45" customHeight="1">
      <c r="B41" s="20"/>
      <c r="L41" s="20"/>
    </row>
    <row r="42" spans="1:31" ht="14.45" customHeight="1">
      <c r="B42" s="20"/>
      <c r="L42" s="20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1" customFormat="1" ht="12" customHeight="1">
      <c r="A86" s="34"/>
      <c r="B86" s="35"/>
      <c r="C86" s="29" t="s">
        <v>114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1" customFormat="1" ht="16.5" customHeight="1">
      <c r="A87" s="34"/>
      <c r="B87" s="35"/>
      <c r="C87" s="36"/>
      <c r="D87" s="36"/>
      <c r="E87" s="286" t="str">
        <f>E9</f>
        <v>01 - Architektonické a stavebně technické řešení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1" customFormat="1" ht="12" customHeight="1">
      <c r="A89" s="34"/>
      <c r="B89" s="35"/>
      <c r="C89" s="29" t="s">
        <v>19</v>
      </c>
      <c r="D89" s="36"/>
      <c r="E89" s="36"/>
      <c r="F89" s="27" t="str">
        <f>F12</f>
        <v xml:space="preserve"> </v>
      </c>
      <c r="G89" s="36"/>
      <c r="H89" s="36"/>
      <c r="I89" s="29" t="s">
        <v>21</v>
      </c>
      <c r="J89" s="66">
        <f>IF(J12="","",J12)</f>
        <v>44733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1" customFormat="1" ht="25.7" customHeight="1">
      <c r="A91" s="34"/>
      <c r="B91" s="35"/>
      <c r="C91" s="29" t="s">
        <v>22</v>
      </c>
      <c r="D91" s="36"/>
      <c r="E91" s="36"/>
      <c r="F91" s="27" t="str">
        <f>E15</f>
        <v>Obec Kolová</v>
      </c>
      <c r="G91" s="36"/>
      <c r="H91" s="36"/>
      <c r="I91" s="29" t="s">
        <v>30</v>
      </c>
      <c r="J91" s="32" t="str">
        <f>E21</f>
        <v>DPT projekty s.r.o.Ostrov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1" customFormat="1" ht="25.7" customHeight="1">
      <c r="A92" s="34"/>
      <c r="B92" s="35"/>
      <c r="C92" s="29" t="s">
        <v>26</v>
      </c>
      <c r="D92" s="36"/>
      <c r="E92" s="36"/>
      <c r="F92" s="27" t="str">
        <f>IF(E18="","",E18)</f>
        <v>STASKO plus,spol. s r.o.,Rolavská 10,K.Vary</v>
      </c>
      <c r="G92" s="36"/>
      <c r="H92" s="36"/>
      <c r="I92" s="29" t="s">
        <v>33</v>
      </c>
      <c r="J92" s="32" t="str">
        <f>E24</f>
        <v>Neubauerová Soňa, SK-Projekt Ostrov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1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1" customFormat="1" ht="29.25" customHeight="1">
      <c r="A94" s="34"/>
      <c r="B94" s="35"/>
      <c r="C94" s="150" t="s">
        <v>117</v>
      </c>
      <c r="D94" s="151"/>
      <c r="E94" s="151"/>
      <c r="F94" s="151"/>
      <c r="G94" s="151"/>
      <c r="H94" s="151"/>
      <c r="I94" s="151"/>
      <c r="J94" s="152" t="s">
        <v>118</v>
      </c>
      <c r="K94" s="15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1" customFormat="1" ht="22.9" customHeight="1">
      <c r="A96" s="34"/>
      <c r="B96" s="35"/>
      <c r="C96" s="153" t="s">
        <v>119</v>
      </c>
      <c r="D96" s="36"/>
      <c r="E96" s="36"/>
      <c r="F96" s="36"/>
      <c r="G96" s="36"/>
      <c r="H96" s="36"/>
      <c r="I96" s="36"/>
      <c r="J96" s="84">
        <f>J151</f>
        <v>11442740.120000001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120</v>
      </c>
    </row>
    <row r="97" spans="2:12" s="8" customFormat="1" ht="24.95" customHeight="1">
      <c r="B97" s="154"/>
      <c r="C97" s="155"/>
      <c r="D97" s="156" t="s">
        <v>121</v>
      </c>
      <c r="E97" s="157"/>
      <c r="F97" s="157"/>
      <c r="G97" s="157"/>
      <c r="H97" s="157"/>
      <c r="I97" s="157"/>
      <c r="J97" s="158">
        <f>J152</f>
        <v>4725290.8</v>
      </c>
      <c r="K97" s="155"/>
      <c r="L97" s="159"/>
    </row>
    <row r="98" spans="2:12" s="9" customFormat="1" ht="19.899999999999999" customHeight="1">
      <c r="B98" s="160"/>
      <c r="C98" s="104"/>
      <c r="D98" s="161" t="s">
        <v>122</v>
      </c>
      <c r="E98" s="162"/>
      <c r="F98" s="162"/>
      <c r="G98" s="162"/>
      <c r="H98" s="162"/>
      <c r="I98" s="162"/>
      <c r="J98" s="163">
        <f>J153</f>
        <v>33708.590000000004</v>
      </c>
      <c r="K98" s="104"/>
      <c r="L98" s="164"/>
    </row>
    <row r="99" spans="2:12" s="9" customFormat="1" ht="19.899999999999999" customHeight="1">
      <c r="B99" s="160"/>
      <c r="C99" s="104"/>
      <c r="D99" s="161" t="s">
        <v>123</v>
      </c>
      <c r="E99" s="162"/>
      <c r="F99" s="162"/>
      <c r="G99" s="162"/>
      <c r="H99" s="162"/>
      <c r="I99" s="162"/>
      <c r="J99" s="163">
        <f>J180</f>
        <v>27310.559999999998</v>
      </c>
      <c r="K99" s="104"/>
      <c r="L99" s="164"/>
    </row>
    <row r="100" spans="2:12" s="9" customFormat="1" ht="19.899999999999999" customHeight="1">
      <c r="B100" s="160"/>
      <c r="C100" s="104"/>
      <c r="D100" s="161" t="s">
        <v>124</v>
      </c>
      <c r="E100" s="162"/>
      <c r="F100" s="162"/>
      <c r="G100" s="162"/>
      <c r="H100" s="162"/>
      <c r="I100" s="162"/>
      <c r="J100" s="163">
        <f>J199</f>
        <v>665292.48</v>
      </c>
      <c r="K100" s="104"/>
      <c r="L100" s="164"/>
    </row>
    <row r="101" spans="2:12" s="9" customFormat="1" ht="19.899999999999999" customHeight="1">
      <c r="B101" s="160"/>
      <c r="C101" s="104"/>
      <c r="D101" s="161" t="s">
        <v>125</v>
      </c>
      <c r="E101" s="162"/>
      <c r="F101" s="162"/>
      <c r="G101" s="162"/>
      <c r="H101" s="162"/>
      <c r="I101" s="162"/>
      <c r="J101" s="163">
        <f>J273</f>
        <v>996859.8</v>
      </c>
      <c r="K101" s="104"/>
      <c r="L101" s="164"/>
    </row>
    <row r="102" spans="2:12" s="9" customFormat="1" ht="19.899999999999999" customHeight="1">
      <c r="B102" s="160"/>
      <c r="C102" s="104"/>
      <c r="D102" s="161" t="s">
        <v>126</v>
      </c>
      <c r="E102" s="162"/>
      <c r="F102" s="162"/>
      <c r="G102" s="162"/>
      <c r="H102" s="162"/>
      <c r="I102" s="162"/>
      <c r="J102" s="163">
        <f>J367</f>
        <v>35310</v>
      </c>
      <c r="K102" s="104"/>
      <c r="L102" s="164"/>
    </row>
    <row r="103" spans="2:12" s="9" customFormat="1" ht="19.899999999999999" customHeight="1">
      <c r="B103" s="160"/>
      <c r="C103" s="104"/>
      <c r="D103" s="161" t="s">
        <v>127</v>
      </c>
      <c r="E103" s="162"/>
      <c r="F103" s="162"/>
      <c r="G103" s="162"/>
      <c r="H103" s="162"/>
      <c r="I103" s="162"/>
      <c r="J103" s="163">
        <f>J376</f>
        <v>1507390.6500000001</v>
      </c>
      <c r="K103" s="104"/>
      <c r="L103" s="164"/>
    </row>
    <row r="104" spans="2:12" s="9" customFormat="1" ht="19.899999999999999" customHeight="1">
      <c r="B104" s="160"/>
      <c r="C104" s="104"/>
      <c r="D104" s="161" t="s">
        <v>128</v>
      </c>
      <c r="E104" s="162"/>
      <c r="F104" s="162"/>
      <c r="G104" s="162"/>
      <c r="H104" s="162"/>
      <c r="I104" s="162"/>
      <c r="J104" s="163">
        <f>J562</f>
        <v>5836.6</v>
      </c>
      <c r="K104" s="104"/>
      <c r="L104" s="164"/>
    </row>
    <row r="105" spans="2:12" s="9" customFormat="1" ht="19.899999999999999" customHeight="1">
      <c r="B105" s="160"/>
      <c r="C105" s="104"/>
      <c r="D105" s="161" t="s">
        <v>129</v>
      </c>
      <c r="E105" s="162"/>
      <c r="F105" s="162"/>
      <c r="G105" s="162"/>
      <c r="H105" s="162"/>
      <c r="I105" s="162"/>
      <c r="J105" s="163">
        <f>J567</f>
        <v>294330.40000000002</v>
      </c>
      <c r="K105" s="104"/>
      <c r="L105" s="164"/>
    </row>
    <row r="106" spans="2:12" s="9" customFormat="1" ht="19.899999999999999" customHeight="1">
      <c r="B106" s="160"/>
      <c r="C106" s="104"/>
      <c r="D106" s="161" t="s">
        <v>130</v>
      </c>
      <c r="E106" s="162"/>
      <c r="F106" s="162"/>
      <c r="G106" s="162"/>
      <c r="H106" s="162"/>
      <c r="I106" s="162"/>
      <c r="J106" s="163">
        <f>J590</f>
        <v>238461.44</v>
      </c>
      <c r="K106" s="104"/>
      <c r="L106" s="164"/>
    </row>
    <row r="107" spans="2:12" s="9" customFormat="1" ht="19.899999999999999" customHeight="1">
      <c r="B107" s="160"/>
      <c r="C107" s="104"/>
      <c r="D107" s="161" t="s">
        <v>131</v>
      </c>
      <c r="E107" s="162"/>
      <c r="F107" s="162"/>
      <c r="G107" s="162"/>
      <c r="H107" s="162"/>
      <c r="I107" s="162"/>
      <c r="J107" s="163">
        <f>J642</f>
        <v>4851</v>
      </c>
      <c r="K107" s="104"/>
      <c r="L107" s="164"/>
    </row>
    <row r="108" spans="2:12" s="9" customFormat="1" ht="19.899999999999999" customHeight="1">
      <c r="B108" s="160"/>
      <c r="C108" s="104"/>
      <c r="D108" s="161" t="s">
        <v>132</v>
      </c>
      <c r="E108" s="162"/>
      <c r="F108" s="162"/>
      <c r="G108" s="162"/>
      <c r="H108" s="162"/>
      <c r="I108" s="162"/>
      <c r="J108" s="163">
        <f>J646</f>
        <v>38592.58</v>
      </c>
      <c r="K108" s="104"/>
      <c r="L108" s="164"/>
    </row>
    <row r="109" spans="2:12" s="9" customFormat="1" ht="19.899999999999999" customHeight="1">
      <c r="B109" s="160"/>
      <c r="C109" s="104"/>
      <c r="D109" s="161" t="s">
        <v>133</v>
      </c>
      <c r="E109" s="162"/>
      <c r="F109" s="162"/>
      <c r="G109" s="162"/>
      <c r="H109" s="162"/>
      <c r="I109" s="162"/>
      <c r="J109" s="163">
        <f>J672</f>
        <v>384227</v>
      </c>
      <c r="K109" s="104"/>
      <c r="L109" s="164"/>
    </row>
    <row r="110" spans="2:12" s="9" customFormat="1" ht="19.899999999999999" customHeight="1">
      <c r="B110" s="160"/>
      <c r="C110" s="104"/>
      <c r="D110" s="161" t="s">
        <v>134</v>
      </c>
      <c r="E110" s="162"/>
      <c r="F110" s="162"/>
      <c r="G110" s="162"/>
      <c r="H110" s="162"/>
      <c r="I110" s="162"/>
      <c r="J110" s="163">
        <f>J701</f>
        <v>442784.9</v>
      </c>
      <c r="K110" s="104"/>
      <c r="L110" s="164"/>
    </row>
    <row r="111" spans="2:12" s="9" customFormat="1" ht="19.899999999999999" customHeight="1">
      <c r="B111" s="160"/>
      <c r="C111" s="104"/>
      <c r="D111" s="161" t="s">
        <v>135</v>
      </c>
      <c r="E111" s="162"/>
      <c r="F111" s="162"/>
      <c r="G111" s="162"/>
      <c r="H111" s="162"/>
      <c r="I111" s="162"/>
      <c r="J111" s="163">
        <f>J716</f>
        <v>50334.8</v>
      </c>
      <c r="K111" s="104"/>
      <c r="L111" s="164"/>
    </row>
    <row r="112" spans="2:12" s="8" customFormat="1" ht="24.95" customHeight="1">
      <c r="B112" s="154"/>
      <c r="C112" s="155"/>
      <c r="D112" s="156" t="s">
        <v>136</v>
      </c>
      <c r="E112" s="157"/>
      <c r="F112" s="157"/>
      <c r="G112" s="157"/>
      <c r="H112" s="157"/>
      <c r="I112" s="157"/>
      <c r="J112" s="158">
        <f>J718</f>
        <v>5849199.3200000003</v>
      </c>
      <c r="K112" s="155"/>
      <c r="L112" s="159"/>
    </row>
    <row r="113" spans="2:12" s="9" customFormat="1" ht="19.899999999999999" customHeight="1">
      <c r="B113" s="160"/>
      <c r="C113" s="104"/>
      <c r="D113" s="161" t="s">
        <v>137</v>
      </c>
      <c r="E113" s="162"/>
      <c r="F113" s="162"/>
      <c r="G113" s="162"/>
      <c r="H113" s="162"/>
      <c r="I113" s="162"/>
      <c r="J113" s="163">
        <f>J719</f>
        <v>34742.46</v>
      </c>
      <c r="K113" s="104"/>
      <c r="L113" s="164"/>
    </row>
    <row r="114" spans="2:12" s="9" customFormat="1" ht="19.899999999999999" customHeight="1">
      <c r="B114" s="160"/>
      <c r="C114" s="104"/>
      <c r="D114" s="161" t="s">
        <v>138</v>
      </c>
      <c r="E114" s="162"/>
      <c r="F114" s="162"/>
      <c r="G114" s="162"/>
      <c r="H114" s="162"/>
      <c r="I114" s="162"/>
      <c r="J114" s="163">
        <f>J754</f>
        <v>38916</v>
      </c>
      <c r="K114" s="104"/>
      <c r="L114" s="164"/>
    </row>
    <row r="115" spans="2:12" s="9" customFormat="1" ht="19.899999999999999" customHeight="1">
      <c r="B115" s="160"/>
      <c r="C115" s="104"/>
      <c r="D115" s="161" t="s">
        <v>139</v>
      </c>
      <c r="E115" s="162"/>
      <c r="F115" s="162"/>
      <c r="G115" s="162"/>
      <c r="H115" s="162"/>
      <c r="I115" s="162"/>
      <c r="J115" s="163">
        <f>J762</f>
        <v>226364.69</v>
      </c>
      <c r="K115" s="104"/>
      <c r="L115" s="164"/>
    </row>
    <row r="116" spans="2:12" s="9" customFormat="1" ht="19.899999999999999" customHeight="1">
      <c r="B116" s="160"/>
      <c r="C116" s="104"/>
      <c r="D116" s="161" t="s">
        <v>140</v>
      </c>
      <c r="E116" s="162"/>
      <c r="F116" s="162"/>
      <c r="G116" s="162"/>
      <c r="H116" s="162"/>
      <c r="I116" s="162"/>
      <c r="J116" s="163">
        <f>J819</f>
        <v>160000</v>
      </c>
      <c r="K116" s="104"/>
      <c r="L116" s="164"/>
    </row>
    <row r="117" spans="2:12" s="9" customFormat="1" ht="19.899999999999999" customHeight="1">
      <c r="B117" s="160"/>
      <c r="C117" s="104"/>
      <c r="D117" s="161" t="s">
        <v>141</v>
      </c>
      <c r="E117" s="162"/>
      <c r="F117" s="162"/>
      <c r="G117" s="162"/>
      <c r="H117" s="162"/>
      <c r="I117" s="162"/>
      <c r="J117" s="163">
        <f>J821</f>
        <v>421230.83</v>
      </c>
      <c r="K117" s="104"/>
      <c r="L117" s="164"/>
    </row>
    <row r="118" spans="2:12" s="9" customFormat="1" ht="19.899999999999999" customHeight="1">
      <c r="B118" s="160"/>
      <c r="C118" s="104"/>
      <c r="D118" s="161" t="s">
        <v>142</v>
      </c>
      <c r="E118" s="162"/>
      <c r="F118" s="162"/>
      <c r="G118" s="162"/>
      <c r="H118" s="162"/>
      <c r="I118" s="162"/>
      <c r="J118" s="163">
        <f>J898</f>
        <v>1456766.18</v>
      </c>
      <c r="K118" s="104"/>
      <c r="L118" s="164"/>
    </row>
    <row r="119" spans="2:12" s="9" customFormat="1" ht="19.899999999999999" customHeight="1">
      <c r="B119" s="160"/>
      <c r="C119" s="104"/>
      <c r="D119" s="161" t="s">
        <v>143</v>
      </c>
      <c r="E119" s="162"/>
      <c r="F119" s="162"/>
      <c r="G119" s="162"/>
      <c r="H119" s="162"/>
      <c r="I119" s="162"/>
      <c r="J119" s="163">
        <f>J982</f>
        <v>1240489.1000000001</v>
      </c>
      <c r="K119" s="104"/>
      <c r="L119" s="164"/>
    </row>
    <row r="120" spans="2:12" s="9" customFormat="1" ht="19.899999999999999" customHeight="1">
      <c r="B120" s="160"/>
      <c r="C120" s="104"/>
      <c r="D120" s="161" t="s">
        <v>144</v>
      </c>
      <c r="E120" s="162"/>
      <c r="F120" s="162"/>
      <c r="G120" s="162"/>
      <c r="H120" s="162"/>
      <c r="I120" s="162"/>
      <c r="J120" s="163">
        <f>J1026</f>
        <v>145689</v>
      </c>
      <c r="K120" s="104"/>
      <c r="L120" s="164"/>
    </row>
    <row r="121" spans="2:12" s="9" customFormat="1" ht="19.899999999999999" customHeight="1">
      <c r="B121" s="160"/>
      <c r="C121" s="104"/>
      <c r="D121" s="161" t="s">
        <v>145</v>
      </c>
      <c r="E121" s="162"/>
      <c r="F121" s="162"/>
      <c r="G121" s="162"/>
      <c r="H121" s="162"/>
      <c r="I121" s="162"/>
      <c r="J121" s="163">
        <f>J1054</f>
        <v>248968.9</v>
      </c>
      <c r="K121" s="104"/>
      <c r="L121" s="164"/>
    </row>
    <row r="122" spans="2:12" s="9" customFormat="1" ht="19.899999999999999" customHeight="1">
      <c r="B122" s="160"/>
      <c r="C122" s="104"/>
      <c r="D122" s="161" t="s">
        <v>146</v>
      </c>
      <c r="E122" s="162"/>
      <c r="F122" s="162"/>
      <c r="G122" s="162"/>
      <c r="H122" s="162"/>
      <c r="I122" s="162"/>
      <c r="J122" s="163">
        <f>J1093</f>
        <v>300017</v>
      </c>
      <c r="K122" s="104"/>
      <c r="L122" s="164"/>
    </row>
    <row r="123" spans="2:12" s="9" customFormat="1" ht="19.899999999999999" customHeight="1">
      <c r="B123" s="160"/>
      <c r="C123" s="104"/>
      <c r="D123" s="161" t="s">
        <v>147</v>
      </c>
      <c r="E123" s="162"/>
      <c r="F123" s="162"/>
      <c r="G123" s="162"/>
      <c r="H123" s="162"/>
      <c r="I123" s="162"/>
      <c r="J123" s="163">
        <f>J1126</f>
        <v>73175.23000000001</v>
      </c>
      <c r="K123" s="104"/>
      <c r="L123" s="164"/>
    </row>
    <row r="124" spans="2:12" s="9" customFormat="1" ht="19.899999999999999" customHeight="1">
      <c r="B124" s="160"/>
      <c r="C124" s="104"/>
      <c r="D124" s="161" t="s">
        <v>148</v>
      </c>
      <c r="E124" s="162"/>
      <c r="F124" s="162"/>
      <c r="G124" s="162"/>
      <c r="H124" s="162"/>
      <c r="I124" s="162"/>
      <c r="J124" s="163">
        <f>J1164</f>
        <v>158101.9</v>
      </c>
      <c r="K124" s="104"/>
      <c r="L124" s="164"/>
    </row>
    <row r="125" spans="2:12" s="9" customFormat="1" ht="19.899999999999999" customHeight="1">
      <c r="B125" s="160"/>
      <c r="C125" s="104"/>
      <c r="D125" s="161" t="s">
        <v>149</v>
      </c>
      <c r="E125" s="162"/>
      <c r="F125" s="162"/>
      <c r="G125" s="162"/>
      <c r="H125" s="162"/>
      <c r="I125" s="162"/>
      <c r="J125" s="163">
        <f>J1187</f>
        <v>89225</v>
      </c>
      <c r="K125" s="104"/>
      <c r="L125" s="164"/>
    </row>
    <row r="126" spans="2:12" s="9" customFormat="1" ht="19.899999999999999" customHeight="1">
      <c r="B126" s="160"/>
      <c r="C126" s="104"/>
      <c r="D126" s="161" t="s">
        <v>150</v>
      </c>
      <c r="E126" s="162"/>
      <c r="F126" s="162"/>
      <c r="G126" s="162"/>
      <c r="H126" s="162"/>
      <c r="I126" s="162"/>
      <c r="J126" s="163">
        <f>J1206</f>
        <v>189478.6</v>
      </c>
      <c r="K126" s="104"/>
      <c r="L126" s="164"/>
    </row>
    <row r="127" spans="2:12" s="9" customFormat="1" ht="19.899999999999999" customHeight="1">
      <c r="B127" s="160"/>
      <c r="C127" s="104"/>
      <c r="D127" s="161" t="s">
        <v>151</v>
      </c>
      <c r="E127" s="162"/>
      <c r="F127" s="162"/>
      <c r="G127" s="162"/>
      <c r="H127" s="162"/>
      <c r="I127" s="162"/>
      <c r="J127" s="163">
        <f>J1225</f>
        <v>222241.93</v>
      </c>
      <c r="K127" s="104"/>
      <c r="L127" s="164"/>
    </row>
    <row r="128" spans="2:12" s="9" customFormat="1" ht="19.899999999999999" customHeight="1">
      <c r="B128" s="160"/>
      <c r="C128" s="104"/>
      <c r="D128" s="161" t="s">
        <v>152</v>
      </c>
      <c r="E128" s="162"/>
      <c r="F128" s="162"/>
      <c r="G128" s="162"/>
      <c r="H128" s="162"/>
      <c r="I128" s="162"/>
      <c r="J128" s="163">
        <f>J1250</f>
        <v>239781.5</v>
      </c>
      <c r="K128" s="104"/>
      <c r="L128" s="164"/>
    </row>
    <row r="129" spans="1:31" s="9" customFormat="1" ht="19.899999999999999" customHeight="1">
      <c r="B129" s="160"/>
      <c r="C129" s="104"/>
      <c r="D129" s="161" t="s">
        <v>153</v>
      </c>
      <c r="E129" s="162"/>
      <c r="F129" s="162"/>
      <c r="G129" s="162"/>
      <c r="H129" s="162"/>
      <c r="I129" s="162"/>
      <c r="J129" s="163">
        <f>J1256</f>
        <v>604011</v>
      </c>
      <c r="K129" s="104"/>
      <c r="L129" s="164"/>
    </row>
    <row r="130" spans="1:31" s="8" customFormat="1" ht="24.95" customHeight="1">
      <c r="B130" s="154"/>
      <c r="C130" s="155"/>
      <c r="D130" s="156" t="s">
        <v>154</v>
      </c>
      <c r="E130" s="157"/>
      <c r="F130" s="157"/>
      <c r="G130" s="157"/>
      <c r="H130" s="157"/>
      <c r="I130" s="157"/>
      <c r="J130" s="158">
        <f>J1283</f>
        <v>868250</v>
      </c>
      <c r="K130" s="155"/>
      <c r="L130" s="159"/>
    </row>
    <row r="131" spans="1:31" s="9" customFormat="1" ht="19.899999999999999" customHeight="1">
      <c r="B131" s="160"/>
      <c r="C131" s="104"/>
      <c r="D131" s="161" t="s">
        <v>155</v>
      </c>
      <c r="E131" s="162"/>
      <c r="F131" s="162"/>
      <c r="G131" s="162"/>
      <c r="H131" s="162"/>
      <c r="I131" s="162"/>
      <c r="J131" s="163">
        <f>J1284</f>
        <v>868250</v>
      </c>
      <c r="K131" s="104"/>
      <c r="L131" s="164"/>
    </row>
    <row r="132" spans="1:31" s="1" customFormat="1" ht="21.75" customHeight="1">
      <c r="A132" s="34"/>
      <c r="B132" s="35"/>
      <c r="C132" s="36"/>
      <c r="D132" s="36"/>
      <c r="E132" s="36"/>
      <c r="F132" s="36"/>
      <c r="G132" s="36"/>
      <c r="H132" s="36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31" s="1" customFormat="1" ht="6.95" customHeight="1">
      <c r="A133" s="34"/>
      <c r="B133" s="54"/>
      <c r="C133" s="55"/>
      <c r="D133" s="55"/>
      <c r="E133" s="55"/>
      <c r="F133" s="55"/>
      <c r="G133" s="55"/>
      <c r="H133" s="55"/>
      <c r="I133" s="55"/>
      <c r="J133" s="55"/>
      <c r="K133" s="55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7" spans="1:31" s="1" customFormat="1" ht="6.95" customHeight="1">
      <c r="A137" s="34"/>
      <c r="B137" s="56"/>
      <c r="C137" s="57"/>
      <c r="D137" s="57"/>
      <c r="E137" s="57"/>
      <c r="F137" s="57"/>
      <c r="G137" s="57"/>
      <c r="H137" s="57"/>
      <c r="I137" s="57"/>
      <c r="J137" s="57"/>
      <c r="K137" s="57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31" s="1" customFormat="1" ht="24.95" customHeight="1">
      <c r="A138" s="34"/>
      <c r="B138" s="35"/>
      <c r="C138" s="23" t="s">
        <v>156</v>
      </c>
      <c r="D138" s="36"/>
      <c r="E138" s="36"/>
      <c r="F138" s="36"/>
      <c r="G138" s="36"/>
      <c r="H138" s="36"/>
      <c r="I138" s="36"/>
      <c r="J138" s="36"/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31" s="1" customFormat="1" ht="6.95" customHeight="1">
      <c r="A139" s="34"/>
      <c r="B139" s="35"/>
      <c r="C139" s="36"/>
      <c r="D139" s="36"/>
      <c r="E139" s="36"/>
      <c r="F139" s="36"/>
      <c r="G139" s="36"/>
      <c r="H139" s="36"/>
      <c r="I139" s="36"/>
      <c r="J139" s="36"/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31" s="1" customFormat="1" ht="12" customHeight="1">
      <c r="A140" s="34"/>
      <c r="B140" s="35"/>
      <c r="C140" s="29" t="s">
        <v>15</v>
      </c>
      <c r="D140" s="36"/>
      <c r="E140" s="36"/>
      <c r="F140" s="36"/>
      <c r="G140" s="36"/>
      <c r="H140" s="36"/>
      <c r="I140" s="36"/>
      <c r="J140" s="36"/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31" s="1" customFormat="1" ht="16.5" customHeight="1">
      <c r="A141" s="34"/>
      <c r="B141" s="35"/>
      <c r="C141" s="36"/>
      <c r="D141" s="36"/>
      <c r="E141" s="318" t="str">
        <f>E7</f>
        <v>ZŠ Kolová, odborné učebny</v>
      </c>
      <c r="F141" s="319"/>
      <c r="G141" s="319"/>
      <c r="H141" s="319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31" s="1" customFormat="1" ht="12" customHeight="1">
      <c r="A142" s="34"/>
      <c r="B142" s="35"/>
      <c r="C142" s="29" t="s">
        <v>114</v>
      </c>
      <c r="D142" s="36"/>
      <c r="E142" s="36"/>
      <c r="F142" s="36"/>
      <c r="G142" s="36"/>
      <c r="H142" s="36"/>
      <c r="I142" s="36"/>
      <c r="J142" s="36"/>
      <c r="K142" s="36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pans="1:31" s="1" customFormat="1" ht="16.5" customHeight="1">
      <c r="A143" s="34"/>
      <c r="B143" s="35"/>
      <c r="C143" s="36"/>
      <c r="D143" s="36"/>
      <c r="E143" s="286" t="str">
        <f>E9</f>
        <v>01 - Architektonické a stavebně technické řešení</v>
      </c>
      <c r="F143" s="317"/>
      <c r="G143" s="317"/>
      <c r="H143" s="317"/>
      <c r="I143" s="36"/>
      <c r="J143" s="36"/>
      <c r="K143" s="36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pans="1:31" s="1" customFormat="1" ht="6.95" customHeight="1">
      <c r="A144" s="34"/>
      <c r="B144" s="35"/>
      <c r="C144" s="36"/>
      <c r="D144" s="36"/>
      <c r="E144" s="36"/>
      <c r="F144" s="36"/>
      <c r="G144" s="36"/>
      <c r="H144" s="36"/>
      <c r="I144" s="36"/>
      <c r="J144" s="36"/>
      <c r="K144" s="36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1:65" s="1" customFormat="1" ht="12" customHeight="1">
      <c r="A145" s="34"/>
      <c r="B145" s="35"/>
      <c r="C145" s="29" t="s">
        <v>19</v>
      </c>
      <c r="D145" s="36"/>
      <c r="E145" s="36"/>
      <c r="F145" s="27" t="str">
        <f>F12</f>
        <v xml:space="preserve"> </v>
      </c>
      <c r="G145" s="36"/>
      <c r="H145" s="36"/>
      <c r="I145" s="29" t="s">
        <v>21</v>
      </c>
      <c r="J145" s="66">
        <f>IF(J12="","",J12)</f>
        <v>44733</v>
      </c>
      <c r="K145" s="36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65" s="1" customFormat="1" ht="6.95" customHeight="1">
      <c r="A146" s="34"/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51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65" s="1" customFormat="1" ht="25.7" customHeight="1">
      <c r="A147" s="34"/>
      <c r="B147" s="35"/>
      <c r="C147" s="29" t="s">
        <v>22</v>
      </c>
      <c r="D147" s="36"/>
      <c r="E147" s="36"/>
      <c r="F147" s="27" t="str">
        <f>E15</f>
        <v>Obec Kolová</v>
      </c>
      <c r="G147" s="36"/>
      <c r="H147" s="36"/>
      <c r="I147" s="29" t="s">
        <v>30</v>
      </c>
      <c r="J147" s="32" t="str">
        <f>E21</f>
        <v>DPT projekty s.r.o.Ostrov</v>
      </c>
      <c r="K147" s="36"/>
      <c r="L147" s="51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65" s="1" customFormat="1" ht="25.7" customHeight="1">
      <c r="A148" s="34"/>
      <c r="B148" s="35"/>
      <c r="C148" s="29" t="s">
        <v>26</v>
      </c>
      <c r="D148" s="36"/>
      <c r="E148" s="36"/>
      <c r="F148" s="27" t="str">
        <f>IF(E18="","",E18)</f>
        <v>STASKO plus,spol. s r.o.,Rolavská 10,K.Vary</v>
      </c>
      <c r="G148" s="36"/>
      <c r="H148" s="36"/>
      <c r="I148" s="29" t="s">
        <v>33</v>
      </c>
      <c r="J148" s="32" t="str">
        <f>E24</f>
        <v>Neubauerová Soňa, SK-Projekt Ostrov</v>
      </c>
      <c r="K148" s="36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1:65" s="1" customFormat="1" ht="10.35" customHeight="1">
      <c r="A149" s="34"/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1:65" s="10" customFormat="1" ht="29.25" customHeight="1">
      <c r="A150" s="165"/>
      <c r="B150" s="166"/>
      <c r="C150" s="167" t="s">
        <v>157</v>
      </c>
      <c r="D150" s="168" t="s">
        <v>62</v>
      </c>
      <c r="E150" s="168" t="s">
        <v>58</v>
      </c>
      <c r="F150" s="168" t="s">
        <v>59</v>
      </c>
      <c r="G150" s="168" t="s">
        <v>158</v>
      </c>
      <c r="H150" s="168" t="s">
        <v>159</v>
      </c>
      <c r="I150" s="168" t="s">
        <v>160</v>
      </c>
      <c r="J150" s="168" t="s">
        <v>118</v>
      </c>
      <c r="K150" s="169" t="s">
        <v>161</v>
      </c>
      <c r="L150" s="170"/>
      <c r="M150" s="75" t="s">
        <v>1</v>
      </c>
      <c r="N150" s="76" t="s">
        <v>41</v>
      </c>
      <c r="O150" s="76" t="s">
        <v>162</v>
      </c>
      <c r="P150" s="76" t="s">
        <v>163</v>
      </c>
      <c r="Q150" s="76" t="s">
        <v>164</v>
      </c>
      <c r="R150" s="76" t="s">
        <v>165</v>
      </c>
      <c r="S150" s="76" t="s">
        <v>166</v>
      </c>
      <c r="T150" s="77" t="s">
        <v>167</v>
      </c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</row>
    <row r="151" spans="1:65" s="1" customFormat="1" ht="22.9" customHeight="1">
      <c r="A151" s="34"/>
      <c r="B151" s="35"/>
      <c r="C151" s="82" t="s">
        <v>168</v>
      </c>
      <c r="D151" s="36"/>
      <c r="E151" s="36"/>
      <c r="F151" s="36"/>
      <c r="G151" s="36"/>
      <c r="H151" s="36"/>
      <c r="I151" s="36"/>
      <c r="J151" s="171">
        <f>BK151</f>
        <v>11442740.120000001</v>
      </c>
      <c r="K151" s="36"/>
      <c r="L151" s="39"/>
      <c r="M151" s="78"/>
      <c r="N151" s="172"/>
      <c r="O151" s="79"/>
      <c r="P151" s="173">
        <f>P152+P718+P1283</f>
        <v>0</v>
      </c>
      <c r="Q151" s="79"/>
      <c r="R151" s="173">
        <f>R152+R718+R1283</f>
        <v>181.8079975</v>
      </c>
      <c r="S151" s="79"/>
      <c r="T151" s="174">
        <f>T152+T718+T1283</f>
        <v>157.00519999999997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76</v>
      </c>
      <c r="AU151" s="17" t="s">
        <v>120</v>
      </c>
      <c r="BK151" s="175">
        <f>BK152+BK718+BK1283</f>
        <v>11442740.120000001</v>
      </c>
    </row>
    <row r="152" spans="1:65" s="11" customFormat="1" ht="25.9" customHeight="1">
      <c r="B152" s="176"/>
      <c r="C152" s="177"/>
      <c r="D152" s="178" t="s">
        <v>76</v>
      </c>
      <c r="E152" s="179" t="s">
        <v>169</v>
      </c>
      <c r="F152" s="179" t="s">
        <v>170</v>
      </c>
      <c r="G152" s="177"/>
      <c r="H152" s="177"/>
      <c r="I152" s="180"/>
      <c r="J152" s="181">
        <f>BK152</f>
        <v>4725290.8</v>
      </c>
      <c r="K152" s="177"/>
      <c r="L152" s="182"/>
      <c r="M152" s="183"/>
      <c r="N152" s="184"/>
      <c r="O152" s="184"/>
      <c r="P152" s="185">
        <f>P153+P180+P199+P273+P367+P376+P562+P567+P590+P642+P646+P672+P701+P716</f>
        <v>0</v>
      </c>
      <c r="Q152" s="184"/>
      <c r="R152" s="185">
        <f>R153+R180+R199+R273+R367+R376+R562+R567+R590+R642+R646+R672+R701+R716</f>
        <v>140.57424879999999</v>
      </c>
      <c r="S152" s="184"/>
      <c r="T152" s="186">
        <f>T153+T180+T199+T273+T367+T376+T562+T567+T590+T642+T646+T672+T701+T716</f>
        <v>157.00519999999997</v>
      </c>
      <c r="AR152" s="187" t="s">
        <v>85</v>
      </c>
      <c r="AT152" s="188" t="s">
        <v>76</v>
      </c>
      <c r="AU152" s="188" t="s">
        <v>77</v>
      </c>
      <c r="AY152" s="187" t="s">
        <v>171</v>
      </c>
      <c r="BK152" s="189">
        <f>BK153+BK180+BK199+BK273+BK367+BK376+BK562+BK567+BK590+BK642+BK646+BK672+BK701+BK716</f>
        <v>4725290.8</v>
      </c>
    </row>
    <row r="153" spans="1:65" s="11" customFormat="1" ht="22.9" customHeight="1">
      <c r="B153" s="176"/>
      <c r="C153" s="177"/>
      <c r="D153" s="178" t="s">
        <v>76</v>
      </c>
      <c r="E153" s="190" t="s">
        <v>85</v>
      </c>
      <c r="F153" s="190" t="s">
        <v>172</v>
      </c>
      <c r="G153" s="177"/>
      <c r="H153" s="177"/>
      <c r="I153" s="180"/>
      <c r="J153" s="191">
        <f>BK153</f>
        <v>33708.590000000004</v>
      </c>
      <c r="K153" s="177"/>
      <c r="L153" s="182"/>
      <c r="M153" s="183"/>
      <c r="N153" s="184"/>
      <c r="O153" s="184"/>
      <c r="P153" s="185">
        <f>SUM(P154:P179)</f>
        <v>0</v>
      </c>
      <c r="Q153" s="184"/>
      <c r="R153" s="185">
        <f>SUM(R154:R179)</f>
        <v>6.0010300000000001</v>
      </c>
      <c r="S153" s="184"/>
      <c r="T153" s="186">
        <f>SUM(T154:T179)</f>
        <v>0</v>
      </c>
      <c r="AR153" s="187" t="s">
        <v>85</v>
      </c>
      <c r="AT153" s="188" t="s">
        <v>76</v>
      </c>
      <c r="AU153" s="188" t="s">
        <v>85</v>
      </c>
      <c r="AY153" s="187" t="s">
        <v>171</v>
      </c>
      <c r="BK153" s="189">
        <f>SUM(BK154:BK179)</f>
        <v>33708.590000000004</v>
      </c>
    </row>
    <row r="154" spans="1:65" s="1" customFormat="1" ht="33" customHeight="1">
      <c r="A154" s="34"/>
      <c r="B154" s="35"/>
      <c r="C154" s="192" t="s">
        <v>85</v>
      </c>
      <c r="D154" s="192" t="s">
        <v>173</v>
      </c>
      <c r="E154" s="193" t="s">
        <v>174</v>
      </c>
      <c r="F154" s="194" t="s">
        <v>175</v>
      </c>
      <c r="G154" s="195" t="s">
        <v>176</v>
      </c>
      <c r="H154" s="196">
        <v>9.9</v>
      </c>
      <c r="I154" s="197">
        <v>1672</v>
      </c>
      <c r="J154" s="196">
        <f>ROUND(I154*H154,2)</f>
        <v>16552.8</v>
      </c>
      <c r="K154" s="194" t="s">
        <v>177</v>
      </c>
      <c r="L154" s="39"/>
      <c r="M154" s="198" t="s">
        <v>1</v>
      </c>
      <c r="N154" s="199" t="s">
        <v>42</v>
      </c>
      <c r="O154" s="71"/>
      <c r="P154" s="200">
        <f>O154*H154</f>
        <v>0</v>
      </c>
      <c r="Q154" s="200">
        <v>0</v>
      </c>
      <c r="R154" s="200">
        <f>Q154*H154</f>
        <v>0</v>
      </c>
      <c r="S154" s="200">
        <v>0</v>
      </c>
      <c r="T154" s="20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2" t="s">
        <v>178</v>
      </c>
      <c r="AT154" s="202" t="s">
        <v>173</v>
      </c>
      <c r="AU154" s="202" t="s">
        <v>87</v>
      </c>
      <c r="AY154" s="17" t="s">
        <v>171</v>
      </c>
      <c r="BE154" s="203">
        <f>IF(N154="základní",J154,0)</f>
        <v>16552.8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7" t="s">
        <v>85</v>
      </c>
      <c r="BK154" s="203">
        <f>ROUND(I154*H154,2)</f>
        <v>16552.8</v>
      </c>
      <c r="BL154" s="17" t="s">
        <v>178</v>
      </c>
      <c r="BM154" s="202" t="s">
        <v>179</v>
      </c>
    </row>
    <row r="155" spans="1:65" s="12" customFormat="1" ht="11.25">
      <c r="B155" s="204"/>
      <c r="C155" s="205"/>
      <c r="D155" s="206" t="s">
        <v>180</v>
      </c>
      <c r="E155" s="207" t="s">
        <v>1</v>
      </c>
      <c r="F155" s="208" t="s">
        <v>181</v>
      </c>
      <c r="G155" s="205"/>
      <c r="H155" s="207" t="s">
        <v>1</v>
      </c>
      <c r="I155" s="209"/>
      <c r="J155" s="205"/>
      <c r="K155" s="205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180</v>
      </c>
      <c r="AU155" s="214" t="s">
        <v>87</v>
      </c>
      <c r="AV155" s="12" t="s">
        <v>85</v>
      </c>
      <c r="AW155" s="12" t="s">
        <v>32</v>
      </c>
      <c r="AX155" s="12" t="s">
        <v>77</v>
      </c>
      <c r="AY155" s="214" t="s">
        <v>171</v>
      </c>
    </row>
    <row r="156" spans="1:65" s="13" customFormat="1" ht="11.25">
      <c r="B156" s="215"/>
      <c r="C156" s="216"/>
      <c r="D156" s="206" t="s">
        <v>180</v>
      </c>
      <c r="E156" s="217" t="s">
        <v>1</v>
      </c>
      <c r="F156" s="218" t="s">
        <v>182</v>
      </c>
      <c r="G156" s="216"/>
      <c r="H156" s="219">
        <v>9.9</v>
      </c>
      <c r="I156" s="220"/>
      <c r="J156" s="216"/>
      <c r="K156" s="216"/>
      <c r="L156" s="221"/>
      <c r="M156" s="222"/>
      <c r="N156" s="223"/>
      <c r="O156" s="223"/>
      <c r="P156" s="223"/>
      <c r="Q156" s="223"/>
      <c r="R156" s="223"/>
      <c r="S156" s="223"/>
      <c r="T156" s="224"/>
      <c r="AT156" s="225" t="s">
        <v>180</v>
      </c>
      <c r="AU156" s="225" t="s">
        <v>87</v>
      </c>
      <c r="AV156" s="13" t="s">
        <v>87</v>
      </c>
      <c r="AW156" s="13" t="s">
        <v>32</v>
      </c>
      <c r="AX156" s="13" t="s">
        <v>85</v>
      </c>
      <c r="AY156" s="225" t="s">
        <v>171</v>
      </c>
    </row>
    <row r="157" spans="1:65" s="1" customFormat="1" ht="37.9" customHeight="1">
      <c r="A157" s="34"/>
      <c r="B157" s="35"/>
      <c r="C157" s="192" t="s">
        <v>87</v>
      </c>
      <c r="D157" s="192" t="s">
        <v>173</v>
      </c>
      <c r="E157" s="193" t="s">
        <v>183</v>
      </c>
      <c r="F157" s="194" t="s">
        <v>184</v>
      </c>
      <c r="G157" s="195" t="s">
        <v>176</v>
      </c>
      <c r="H157" s="196">
        <v>9.9</v>
      </c>
      <c r="I157" s="197">
        <v>431.2</v>
      </c>
      <c r="J157" s="196">
        <f>ROUND(I157*H157,2)</f>
        <v>4268.88</v>
      </c>
      <c r="K157" s="194" t="s">
        <v>177</v>
      </c>
      <c r="L157" s="39"/>
      <c r="M157" s="198" t="s">
        <v>1</v>
      </c>
      <c r="N157" s="199" t="s">
        <v>42</v>
      </c>
      <c r="O157" s="71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178</v>
      </c>
      <c r="AT157" s="202" t="s">
        <v>173</v>
      </c>
      <c r="AU157" s="202" t="s">
        <v>87</v>
      </c>
      <c r="AY157" s="17" t="s">
        <v>171</v>
      </c>
      <c r="BE157" s="203">
        <f>IF(N157="základní",J157,0)</f>
        <v>4268.88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7" t="s">
        <v>85</v>
      </c>
      <c r="BK157" s="203">
        <f>ROUND(I157*H157,2)</f>
        <v>4268.88</v>
      </c>
      <c r="BL157" s="17" t="s">
        <v>178</v>
      </c>
      <c r="BM157" s="202" t="s">
        <v>185</v>
      </c>
    </row>
    <row r="158" spans="1:65" s="1" customFormat="1" ht="44.25" customHeight="1">
      <c r="A158" s="34"/>
      <c r="B158" s="35"/>
      <c r="C158" s="192" t="s">
        <v>186</v>
      </c>
      <c r="D158" s="192" t="s">
        <v>173</v>
      </c>
      <c r="E158" s="193" t="s">
        <v>187</v>
      </c>
      <c r="F158" s="194" t="s">
        <v>188</v>
      </c>
      <c r="G158" s="195" t="s">
        <v>176</v>
      </c>
      <c r="H158" s="196">
        <v>29.7</v>
      </c>
      <c r="I158" s="197">
        <v>33.22</v>
      </c>
      <c r="J158" s="196">
        <f>ROUND(I158*H158,2)</f>
        <v>986.63</v>
      </c>
      <c r="K158" s="194" t="s">
        <v>177</v>
      </c>
      <c r="L158" s="39"/>
      <c r="M158" s="198" t="s">
        <v>1</v>
      </c>
      <c r="N158" s="199" t="s">
        <v>42</v>
      </c>
      <c r="O158" s="71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2" t="s">
        <v>178</v>
      </c>
      <c r="AT158" s="202" t="s">
        <v>173</v>
      </c>
      <c r="AU158" s="202" t="s">
        <v>87</v>
      </c>
      <c r="AY158" s="17" t="s">
        <v>171</v>
      </c>
      <c r="BE158" s="203">
        <f>IF(N158="základní",J158,0)</f>
        <v>986.63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7" t="s">
        <v>85</v>
      </c>
      <c r="BK158" s="203">
        <f>ROUND(I158*H158,2)</f>
        <v>986.63</v>
      </c>
      <c r="BL158" s="17" t="s">
        <v>178</v>
      </c>
      <c r="BM158" s="202" t="s">
        <v>189</v>
      </c>
    </row>
    <row r="159" spans="1:65" s="12" customFormat="1" ht="11.25">
      <c r="B159" s="204"/>
      <c r="C159" s="205"/>
      <c r="D159" s="206" t="s">
        <v>180</v>
      </c>
      <c r="E159" s="207" t="s">
        <v>1</v>
      </c>
      <c r="F159" s="208" t="s">
        <v>190</v>
      </c>
      <c r="G159" s="205"/>
      <c r="H159" s="207" t="s">
        <v>1</v>
      </c>
      <c r="I159" s="209"/>
      <c r="J159" s="205"/>
      <c r="K159" s="205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180</v>
      </c>
      <c r="AU159" s="214" t="s">
        <v>87</v>
      </c>
      <c r="AV159" s="12" t="s">
        <v>85</v>
      </c>
      <c r="AW159" s="12" t="s">
        <v>32</v>
      </c>
      <c r="AX159" s="12" t="s">
        <v>77</v>
      </c>
      <c r="AY159" s="214" t="s">
        <v>171</v>
      </c>
    </row>
    <row r="160" spans="1:65" s="13" customFormat="1" ht="11.25">
      <c r="B160" s="215"/>
      <c r="C160" s="216"/>
      <c r="D160" s="206" t="s">
        <v>180</v>
      </c>
      <c r="E160" s="217" t="s">
        <v>1</v>
      </c>
      <c r="F160" s="218" t="s">
        <v>191</v>
      </c>
      <c r="G160" s="216"/>
      <c r="H160" s="219">
        <v>29.7</v>
      </c>
      <c r="I160" s="220"/>
      <c r="J160" s="216"/>
      <c r="K160" s="216"/>
      <c r="L160" s="221"/>
      <c r="M160" s="222"/>
      <c r="N160" s="223"/>
      <c r="O160" s="223"/>
      <c r="P160" s="223"/>
      <c r="Q160" s="223"/>
      <c r="R160" s="223"/>
      <c r="S160" s="223"/>
      <c r="T160" s="224"/>
      <c r="AT160" s="225" t="s">
        <v>180</v>
      </c>
      <c r="AU160" s="225" t="s">
        <v>87</v>
      </c>
      <c r="AV160" s="13" t="s">
        <v>87</v>
      </c>
      <c r="AW160" s="13" t="s">
        <v>32</v>
      </c>
      <c r="AX160" s="13" t="s">
        <v>85</v>
      </c>
      <c r="AY160" s="225" t="s">
        <v>171</v>
      </c>
    </row>
    <row r="161" spans="1:65" s="1" customFormat="1" ht="16.5" customHeight="1">
      <c r="A161" s="34"/>
      <c r="B161" s="35"/>
      <c r="C161" s="192" t="s">
        <v>178</v>
      </c>
      <c r="D161" s="192" t="s">
        <v>173</v>
      </c>
      <c r="E161" s="193" t="s">
        <v>192</v>
      </c>
      <c r="F161" s="194" t="s">
        <v>193</v>
      </c>
      <c r="G161" s="195" t="s">
        <v>176</v>
      </c>
      <c r="H161" s="196">
        <v>9.9</v>
      </c>
      <c r="I161" s="197">
        <v>22.77</v>
      </c>
      <c r="J161" s="196">
        <f>ROUND(I161*H161,2)</f>
        <v>225.42</v>
      </c>
      <c r="K161" s="194" t="s">
        <v>177</v>
      </c>
      <c r="L161" s="39"/>
      <c r="M161" s="198" t="s">
        <v>1</v>
      </c>
      <c r="N161" s="199" t="s">
        <v>42</v>
      </c>
      <c r="O161" s="71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178</v>
      </c>
      <c r="AT161" s="202" t="s">
        <v>173</v>
      </c>
      <c r="AU161" s="202" t="s">
        <v>87</v>
      </c>
      <c r="AY161" s="17" t="s">
        <v>171</v>
      </c>
      <c r="BE161" s="203">
        <f>IF(N161="základní",J161,0)</f>
        <v>225.42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7" t="s">
        <v>85</v>
      </c>
      <c r="BK161" s="203">
        <f>ROUND(I161*H161,2)</f>
        <v>225.42</v>
      </c>
      <c r="BL161" s="17" t="s">
        <v>178</v>
      </c>
      <c r="BM161" s="202" t="s">
        <v>194</v>
      </c>
    </row>
    <row r="162" spans="1:65" s="1" customFormat="1" ht="33" customHeight="1">
      <c r="A162" s="34"/>
      <c r="B162" s="35"/>
      <c r="C162" s="192" t="s">
        <v>195</v>
      </c>
      <c r="D162" s="192" t="s">
        <v>173</v>
      </c>
      <c r="E162" s="193" t="s">
        <v>196</v>
      </c>
      <c r="F162" s="194" t="s">
        <v>197</v>
      </c>
      <c r="G162" s="195" t="s">
        <v>198</v>
      </c>
      <c r="H162" s="196">
        <v>19.8</v>
      </c>
      <c r="I162" s="197">
        <v>323.39999999999998</v>
      </c>
      <c r="J162" s="196">
        <f>ROUND(I162*H162,2)</f>
        <v>6403.32</v>
      </c>
      <c r="K162" s="194" t="s">
        <v>177</v>
      </c>
      <c r="L162" s="39"/>
      <c r="M162" s="198" t="s">
        <v>1</v>
      </c>
      <c r="N162" s="199" t="s">
        <v>42</v>
      </c>
      <c r="O162" s="71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178</v>
      </c>
      <c r="AT162" s="202" t="s">
        <v>173</v>
      </c>
      <c r="AU162" s="202" t="s">
        <v>87</v>
      </c>
      <c r="AY162" s="17" t="s">
        <v>171</v>
      </c>
      <c r="BE162" s="203">
        <f>IF(N162="základní",J162,0)</f>
        <v>6403.32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7" t="s">
        <v>85</v>
      </c>
      <c r="BK162" s="203">
        <f>ROUND(I162*H162,2)</f>
        <v>6403.32</v>
      </c>
      <c r="BL162" s="17" t="s">
        <v>178</v>
      </c>
      <c r="BM162" s="202" t="s">
        <v>199</v>
      </c>
    </row>
    <row r="163" spans="1:65" s="13" customFormat="1" ht="11.25">
      <c r="B163" s="215"/>
      <c r="C163" s="216"/>
      <c r="D163" s="206" t="s">
        <v>180</v>
      </c>
      <c r="E163" s="217" t="s">
        <v>1</v>
      </c>
      <c r="F163" s="218" t="s">
        <v>200</v>
      </c>
      <c r="G163" s="216"/>
      <c r="H163" s="219">
        <v>19.8</v>
      </c>
      <c r="I163" s="220"/>
      <c r="J163" s="216"/>
      <c r="K163" s="216"/>
      <c r="L163" s="221"/>
      <c r="M163" s="222"/>
      <c r="N163" s="223"/>
      <c r="O163" s="223"/>
      <c r="P163" s="223"/>
      <c r="Q163" s="223"/>
      <c r="R163" s="223"/>
      <c r="S163" s="223"/>
      <c r="T163" s="224"/>
      <c r="AT163" s="225" t="s">
        <v>180</v>
      </c>
      <c r="AU163" s="225" t="s">
        <v>87</v>
      </c>
      <c r="AV163" s="13" t="s">
        <v>87</v>
      </c>
      <c r="AW163" s="13" t="s">
        <v>32</v>
      </c>
      <c r="AX163" s="13" t="s">
        <v>85</v>
      </c>
      <c r="AY163" s="225" t="s">
        <v>171</v>
      </c>
    </row>
    <row r="164" spans="1:65" s="1" customFormat="1" ht="24.2" customHeight="1">
      <c r="A164" s="34"/>
      <c r="B164" s="35"/>
      <c r="C164" s="192" t="s">
        <v>201</v>
      </c>
      <c r="D164" s="192" t="s">
        <v>173</v>
      </c>
      <c r="E164" s="193" t="s">
        <v>202</v>
      </c>
      <c r="F164" s="194" t="s">
        <v>203</v>
      </c>
      <c r="G164" s="195" t="s">
        <v>176</v>
      </c>
      <c r="H164" s="196">
        <v>3</v>
      </c>
      <c r="I164" s="197">
        <v>157.30000000000001</v>
      </c>
      <c r="J164" s="196">
        <f>ROUND(I164*H164,2)</f>
        <v>471.9</v>
      </c>
      <c r="K164" s="194" t="s">
        <v>177</v>
      </c>
      <c r="L164" s="39"/>
      <c r="M164" s="198" t="s">
        <v>1</v>
      </c>
      <c r="N164" s="199" t="s">
        <v>42</v>
      </c>
      <c r="O164" s="71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2" t="s">
        <v>178</v>
      </c>
      <c r="AT164" s="202" t="s">
        <v>173</v>
      </c>
      <c r="AU164" s="202" t="s">
        <v>87</v>
      </c>
      <c r="AY164" s="17" t="s">
        <v>171</v>
      </c>
      <c r="BE164" s="203">
        <f>IF(N164="základní",J164,0)</f>
        <v>471.9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7" t="s">
        <v>85</v>
      </c>
      <c r="BK164" s="203">
        <f>ROUND(I164*H164,2)</f>
        <v>471.9</v>
      </c>
      <c r="BL164" s="17" t="s">
        <v>178</v>
      </c>
      <c r="BM164" s="202" t="s">
        <v>204</v>
      </c>
    </row>
    <row r="165" spans="1:65" s="12" customFormat="1" ht="11.25">
      <c r="B165" s="204"/>
      <c r="C165" s="205"/>
      <c r="D165" s="206" t="s">
        <v>180</v>
      </c>
      <c r="E165" s="207" t="s">
        <v>1</v>
      </c>
      <c r="F165" s="208" t="s">
        <v>205</v>
      </c>
      <c r="G165" s="205"/>
      <c r="H165" s="207" t="s">
        <v>1</v>
      </c>
      <c r="I165" s="209"/>
      <c r="J165" s="205"/>
      <c r="K165" s="205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180</v>
      </c>
      <c r="AU165" s="214" t="s">
        <v>87</v>
      </c>
      <c r="AV165" s="12" t="s">
        <v>85</v>
      </c>
      <c r="AW165" s="12" t="s">
        <v>32</v>
      </c>
      <c r="AX165" s="12" t="s">
        <v>77</v>
      </c>
      <c r="AY165" s="214" t="s">
        <v>171</v>
      </c>
    </row>
    <row r="166" spans="1:65" s="13" customFormat="1" ht="11.25">
      <c r="B166" s="215"/>
      <c r="C166" s="216"/>
      <c r="D166" s="206" t="s">
        <v>180</v>
      </c>
      <c r="E166" s="217" t="s">
        <v>1</v>
      </c>
      <c r="F166" s="218" t="s">
        <v>206</v>
      </c>
      <c r="G166" s="216"/>
      <c r="H166" s="219">
        <v>1</v>
      </c>
      <c r="I166" s="220"/>
      <c r="J166" s="216"/>
      <c r="K166" s="216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180</v>
      </c>
      <c r="AU166" s="225" t="s">
        <v>87</v>
      </c>
      <c r="AV166" s="13" t="s">
        <v>87</v>
      </c>
      <c r="AW166" s="13" t="s">
        <v>32</v>
      </c>
      <c r="AX166" s="13" t="s">
        <v>77</v>
      </c>
      <c r="AY166" s="225" t="s">
        <v>171</v>
      </c>
    </row>
    <row r="167" spans="1:65" s="12" customFormat="1" ht="11.25">
      <c r="B167" s="204"/>
      <c r="C167" s="205"/>
      <c r="D167" s="206" t="s">
        <v>180</v>
      </c>
      <c r="E167" s="207" t="s">
        <v>1</v>
      </c>
      <c r="F167" s="208" t="s">
        <v>207</v>
      </c>
      <c r="G167" s="205"/>
      <c r="H167" s="207" t="s">
        <v>1</v>
      </c>
      <c r="I167" s="209"/>
      <c r="J167" s="205"/>
      <c r="K167" s="205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180</v>
      </c>
      <c r="AU167" s="214" t="s">
        <v>87</v>
      </c>
      <c r="AV167" s="12" t="s">
        <v>85</v>
      </c>
      <c r="AW167" s="12" t="s">
        <v>32</v>
      </c>
      <c r="AX167" s="12" t="s">
        <v>77</v>
      </c>
      <c r="AY167" s="214" t="s">
        <v>171</v>
      </c>
    </row>
    <row r="168" spans="1:65" s="12" customFormat="1" ht="11.25">
      <c r="B168" s="204"/>
      <c r="C168" s="205"/>
      <c r="D168" s="206" t="s">
        <v>180</v>
      </c>
      <c r="E168" s="207" t="s">
        <v>1</v>
      </c>
      <c r="F168" s="208" t="s">
        <v>208</v>
      </c>
      <c r="G168" s="205"/>
      <c r="H168" s="207" t="s">
        <v>1</v>
      </c>
      <c r="I168" s="209"/>
      <c r="J168" s="205"/>
      <c r="K168" s="205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180</v>
      </c>
      <c r="AU168" s="214" t="s">
        <v>87</v>
      </c>
      <c r="AV168" s="12" t="s">
        <v>85</v>
      </c>
      <c r="AW168" s="12" t="s">
        <v>32</v>
      </c>
      <c r="AX168" s="12" t="s">
        <v>77</v>
      </c>
      <c r="AY168" s="214" t="s">
        <v>171</v>
      </c>
    </row>
    <row r="169" spans="1:65" s="12" customFormat="1" ht="11.25">
      <c r="B169" s="204"/>
      <c r="C169" s="205"/>
      <c r="D169" s="206" t="s">
        <v>180</v>
      </c>
      <c r="E169" s="207" t="s">
        <v>1</v>
      </c>
      <c r="F169" s="208" t="s">
        <v>209</v>
      </c>
      <c r="G169" s="205"/>
      <c r="H169" s="207" t="s">
        <v>1</v>
      </c>
      <c r="I169" s="209"/>
      <c r="J169" s="205"/>
      <c r="K169" s="205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180</v>
      </c>
      <c r="AU169" s="214" t="s">
        <v>87</v>
      </c>
      <c r="AV169" s="12" t="s">
        <v>85</v>
      </c>
      <c r="AW169" s="12" t="s">
        <v>32</v>
      </c>
      <c r="AX169" s="12" t="s">
        <v>77</v>
      </c>
      <c r="AY169" s="214" t="s">
        <v>171</v>
      </c>
    </row>
    <row r="170" spans="1:65" s="13" customFormat="1" ht="11.25">
      <c r="B170" s="215"/>
      <c r="C170" s="216"/>
      <c r="D170" s="206" t="s">
        <v>180</v>
      </c>
      <c r="E170" s="217" t="s">
        <v>1</v>
      </c>
      <c r="F170" s="218" t="s">
        <v>87</v>
      </c>
      <c r="G170" s="216"/>
      <c r="H170" s="219">
        <v>2</v>
      </c>
      <c r="I170" s="220"/>
      <c r="J170" s="216"/>
      <c r="K170" s="216"/>
      <c r="L170" s="221"/>
      <c r="M170" s="222"/>
      <c r="N170" s="223"/>
      <c r="O170" s="223"/>
      <c r="P170" s="223"/>
      <c r="Q170" s="223"/>
      <c r="R170" s="223"/>
      <c r="S170" s="223"/>
      <c r="T170" s="224"/>
      <c r="AT170" s="225" t="s">
        <v>180</v>
      </c>
      <c r="AU170" s="225" t="s">
        <v>87</v>
      </c>
      <c r="AV170" s="13" t="s">
        <v>87</v>
      </c>
      <c r="AW170" s="13" t="s">
        <v>32</v>
      </c>
      <c r="AX170" s="13" t="s">
        <v>77</v>
      </c>
      <c r="AY170" s="225" t="s">
        <v>171</v>
      </c>
    </row>
    <row r="171" spans="1:65" s="14" customFormat="1" ht="11.25">
      <c r="B171" s="226"/>
      <c r="C171" s="227"/>
      <c r="D171" s="206" t="s">
        <v>180</v>
      </c>
      <c r="E171" s="228" t="s">
        <v>1</v>
      </c>
      <c r="F171" s="229" t="s">
        <v>210</v>
      </c>
      <c r="G171" s="227"/>
      <c r="H171" s="230">
        <v>3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AT171" s="236" t="s">
        <v>180</v>
      </c>
      <c r="AU171" s="236" t="s">
        <v>87</v>
      </c>
      <c r="AV171" s="14" t="s">
        <v>178</v>
      </c>
      <c r="AW171" s="14" t="s">
        <v>32</v>
      </c>
      <c r="AX171" s="14" t="s">
        <v>85</v>
      </c>
      <c r="AY171" s="236" t="s">
        <v>171</v>
      </c>
    </row>
    <row r="172" spans="1:65" s="1" customFormat="1" ht="16.5" customHeight="1">
      <c r="A172" s="34"/>
      <c r="B172" s="35"/>
      <c r="C172" s="237" t="s">
        <v>211</v>
      </c>
      <c r="D172" s="237" t="s">
        <v>212</v>
      </c>
      <c r="E172" s="238" t="s">
        <v>213</v>
      </c>
      <c r="F172" s="239" t="s">
        <v>214</v>
      </c>
      <c r="G172" s="240" t="s">
        <v>198</v>
      </c>
      <c r="H172" s="241">
        <v>6</v>
      </c>
      <c r="I172" s="242">
        <v>605</v>
      </c>
      <c r="J172" s="241">
        <f>ROUND(I172*H172,2)</f>
        <v>3630</v>
      </c>
      <c r="K172" s="239" t="s">
        <v>177</v>
      </c>
      <c r="L172" s="243"/>
      <c r="M172" s="244" t="s">
        <v>1</v>
      </c>
      <c r="N172" s="245" t="s">
        <v>42</v>
      </c>
      <c r="O172" s="71"/>
      <c r="P172" s="200">
        <f>O172*H172</f>
        <v>0</v>
      </c>
      <c r="Q172" s="200">
        <v>1</v>
      </c>
      <c r="R172" s="200">
        <f>Q172*H172</f>
        <v>6</v>
      </c>
      <c r="S172" s="200">
        <v>0</v>
      </c>
      <c r="T172" s="20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2" t="s">
        <v>215</v>
      </c>
      <c r="AT172" s="202" t="s">
        <v>212</v>
      </c>
      <c r="AU172" s="202" t="s">
        <v>87</v>
      </c>
      <c r="AY172" s="17" t="s">
        <v>171</v>
      </c>
      <c r="BE172" s="203">
        <f>IF(N172="základní",J172,0)</f>
        <v>3630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7" t="s">
        <v>85</v>
      </c>
      <c r="BK172" s="203">
        <f>ROUND(I172*H172,2)</f>
        <v>3630</v>
      </c>
      <c r="BL172" s="17" t="s">
        <v>178</v>
      </c>
      <c r="BM172" s="202" t="s">
        <v>216</v>
      </c>
    </row>
    <row r="173" spans="1:65" s="13" customFormat="1" ht="11.25">
      <c r="B173" s="215"/>
      <c r="C173" s="216"/>
      <c r="D173" s="206" t="s">
        <v>180</v>
      </c>
      <c r="E173" s="217" t="s">
        <v>1</v>
      </c>
      <c r="F173" s="218" t="s">
        <v>217</v>
      </c>
      <c r="G173" s="216"/>
      <c r="H173" s="219">
        <v>6</v>
      </c>
      <c r="I173" s="220"/>
      <c r="J173" s="216"/>
      <c r="K173" s="216"/>
      <c r="L173" s="221"/>
      <c r="M173" s="222"/>
      <c r="N173" s="223"/>
      <c r="O173" s="223"/>
      <c r="P173" s="223"/>
      <c r="Q173" s="223"/>
      <c r="R173" s="223"/>
      <c r="S173" s="223"/>
      <c r="T173" s="224"/>
      <c r="AT173" s="225" t="s">
        <v>180</v>
      </c>
      <c r="AU173" s="225" t="s">
        <v>87</v>
      </c>
      <c r="AV173" s="13" t="s">
        <v>87</v>
      </c>
      <c r="AW173" s="13" t="s">
        <v>32</v>
      </c>
      <c r="AX173" s="13" t="s">
        <v>85</v>
      </c>
      <c r="AY173" s="225" t="s">
        <v>171</v>
      </c>
    </row>
    <row r="174" spans="1:65" s="1" customFormat="1" ht="24.2" customHeight="1">
      <c r="A174" s="34"/>
      <c r="B174" s="35"/>
      <c r="C174" s="192" t="s">
        <v>215</v>
      </c>
      <c r="D174" s="192" t="s">
        <v>173</v>
      </c>
      <c r="E174" s="193" t="s">
        <v>218</v>
      </c>
      <c r="F174" s="194" t="s">
        <v>219</v>
      </c>
      <c r="G174" s="195" t="s">
        <v>220</v>
      </c>
      <c r="H174" s="196">
        <v>34</v>
      </c>
      <c r="I174" s="197">
        <v>26.51</v>
      </c>
      <c r="J174" s="196">
        <f>ROUND(I174*H174,2)</f>
        <v>901.34</v>
      </c>
      <c r="K174" s="194" t="s">
        <v>177</v>
      </c>
      <c r="L174" s="39"/>
      <c r="M174" s="198" t="s">
        <v>1</v>
      </c>
      <c r="N174" s="199" t="s">
        <v>42</v>
      </c>
      <c r="O174" s="71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2" t="s">
        <v>178</v>
      </c>
      <c r="AT174" s="202" t="s">
        <v>173</v>
      </c>
      <c r="AU174" s="202" t="s">
        <v>87</v>
      </c>
      <c r="AY174" s="17" t="s">
        <v>171</v>
      </c>
      <c r="BE174" s="203">
        <f>IF(N174="základní",J174,0)</f>
        <v>901.34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7" t="s">
        <v>85</v>
      </c>
      <c r="BK174" s="203">
        <f>ROUND(I174*H174,2)</f>
        <v>901.34</v>
      </c>
      <c r="BL174" s="17" t="s">
        <v>178</v>
      </c>
      <c r="BM174" s="202" t="s">
        <v>221</v>
      </c>
    </row>
    <row r="175" spans="1:65" s="12" customFormat="1" ht="11.25">
      <c r="B175" s="204"/>
      <c r="C175" s="205"/>
      <c r="D175" s="206" t="s">
        <v>180</v>
      </c>
      <c r="E175" s="207" t="s">
        <v>1</v>
      </c>
      <c r="F175" s="208" t="s">
        <v>222</v>
      </c>
      <c r="G175" s="205"/>
      <c r="H175" s="207" t="s">
        <v>1</v>
      </c>
      <c r="I175" s="209"/>
      <c r="J175" s="205"/>
      <c r="K175" s="205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180</v>
      </c>
      <c r="AU175" s="214" t="s">
        <v>87</v>
      </c>
      <c r="AV175" s="12" t="s">
        <v>85</v>
      </c>
      <c r="AW175" s="12" t="s">
        <v>32</v>
      </c>
      <c r="AX175" s="12" t="s">
        <v>77</v>
      </c>
      <c r="AY175" s="214" t="s">
        <v>171</v>
      </c>
    </row>
    <row r="176" spans="1:65" s="13" customFormat="1" ht="11.25">
      <c r="B176" s="215"/>
      <c r="C176" s="216"/>
      <c r="D176" s="206" t="s">
        <v>180</v>
      </c>
      <c r="E176" s="217" t="s">
        <v>1</v>
      </c>
      <c r="F176" s="218" t="s">
        <v>223</v>
      </c>
      <c r="G176" s="216"/>
      <c r="H176" s="219">
        <v>34</v>
      </c>
      <c r="I176" s="220"/>
      <c r="J176" s="216"/>
      <c r="K176" s="216"/>
      <c r="L176" s="221"/>
      <c r="M176" s="222"/>
      <c r="N176" s="223"/>
      <c r="O176" s="223"/>
      <c r="P176" s="223"/>
      <c r="Q176" s="223"/>
      <c r="R176" s="223"/>
      <c r="S176" s="223"/>
      <c r="T176" s="224"/>
      <c r="AT176" s="225" t="s">
        <v>180</v>
      </c>
      <c r="AU176" s="225" t="s">
        <v>87</v>
      </c>
      <c r="AV176" s="13" t="s">
        <v>87</v>
      </c>
      <c r="AW176" s="13" t="s">
        <v>32</v>
      </c>
      <c r="AX176" s="13" t="s">
        <v>85</v>
      </c>
      <c r="AY176" s="225" t="s">
        <v>171</v>
      </c>
    </row>
    <row r="177" spans="1:65" s="1" customFormat="1" ht="24.2" customHeight="1">
      <c r="A177" s="34"/>
      <c r="B177" s="35"/>
      <c r="C177" s="192" t="s">
        <v>224</v>
      </c>
      <c r="D177" s="192" t="s">
        <v>173</v>
      </c>
      <c r="E177" s="193" t="s">
        <v>225</v>
      </c>
      <c r="F177" s="194" t="s">
        <v>226</v>
      </c>
      <c r="G177" s="195" t="s">
        <v>220</v>
      </c>
      <c r="H177" s="196">
        <v>20</v>
      </c>
      <c r="I177" s="197">
        <v>7.24</v>
      </c>
      <c r="J177" s="196">
        <f>ROUND(I177*H177,2)</f>
        <v>144.80000000000001</v>
      </c>
      <c r="K177" s="194" t="s">
        <v>177</v>
      </c>
      <c r="L177" s="39"/>
      <c r="M177" s="198" t="s">
        <v>1</v>
      </c>
      <c r="N177" s="199" t="s">
        <v>42</v>
      </c>
      <c r="O177" s="71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2" t="s">
        <v>178</v>
      </c>
      <c r="AT177" s="202" t="s">
        <v>173</v>
      </c>
      <c r="AU177" s="202" t="s">
        <v>87</v>
      </c>
      <c r="AY177" s="17" t="s">
        <v>171</v>
      </c>
      <c r="BE177" s="203">
        <f>IF(N177="základní",J177,0)</f>
        <v>144.80000000000001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7" t="s">
        <v>85</v>
      </c>
      <c r="BK177" s="203">
        <f>ROUND(I177*H177,2)</f>
        <v>144.80000000000001</v>
      </c>
      <c r="BL177" s="17" t="s">
        <v>178</v>
      </c>
      <c r="BM177" s="202" t="s">
        <v>227</v>
      </c>
    </row>
    <row r="178" spans="1:65" s="1" customFormat="1" ht="16.5" customHeight="1">
      <c r="A178" s="34"/>
      <c r="B178" s="35"/>
      <c r="C178" s="237" t="s">
        <v>228</v>
      </c>
      <c r="D178" s="237" t="s">
        <v>212</v>
      </c>
      <c r="E178" s="238" t="s">
        <v>229</v>
      </c>
      <c r="F178" s="239" t="s">
        <v>230</v>
      </c>
      <c r="G178" s="240" t="s">
        <v>231</v>
      </c>
      <c r="H178" s="241">
        <v>1.03</v>
      </c>
      <c r="I178" s="242">
        <v>119.9</v>
      </c>
      <c r="J178" s="241">
        <f>ROUND(I178*H178,2)</f>
        <v>123.5</v>
      </c>
      <c r="K178" s="239" t="s">
        <v>177</v>
      </c>
      <c r="L178" s="243"/>
      <c r="M178" s="244" t="s">
        <v>1</v>
      </c>
      <c r="N178" s="245" t="s">
        <v>42</v>
      </c>
      <c r="O178" s="71"/>
      <c r="P178" s="200">
        <f>O178*H178</f>
        <v>0</v>
      </c>
      <c r="Q178" s="200">
        <v>1E-3</v>
      </c>
      <c r="R178" s="200">
        <f>Q178*H178</f>
        <v>1.0300000000000001E-3</v>
      </c>
      <c r="S178" s="200">
        <v>0</v>
      </c>
      <c r="T178" s="20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2" t="s">
        <v>215</v>
      </c>
      <c r="AT178" s="202" t="s">
        <v>212</v>
      </c>
      <c r="AU178" s="202" t="s">
        <v>87</v>
      </c>
      <c r="AY178" s="17" t="s">
        <v>171</v>
      </c>
      <c r="BE178" s="203">
        <f>IF(N178="základní",J178,0)</f>
        <v>123.5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7" t="s">
        <v>85</v>
      </c>
      <c r="BK178" s="203">
        <f>ROUND(I178*H178,2)</f>
        <v>123.5</v>
      </c>
      <c r="BL178" s="17" t="s">
        <v>178</v>
      </c>
      <c r="BM178" s="202" t="s">
        <v>232</v>
      </c>
    </row>
    <row r="179" spans="1:65" s="13" customFormat="1" ht="11.25">
      <c r="B179" s="215"/>
      <c r="C179" s="216"/>
      <c r="D179" s="206" t="s">
        <v>180</v>
      </c>
      <c r="E179" s="217" t="s">
        <v>1</v>
      </c>
      <c r="F179" s="218" t="s">
        <v>233</v>
      </c>
      <c r="G179" s="216"/>
      <c r="H179" s="219">
        <v>1.03</v>
      </c>
      <c r="I179" s="220"/>
      <c r="J179" s="216"/>
      <c r="K179" s="216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180</v>
      </c>
      <c r="AU179" s="225" t="s">
        <v>87</v>
      </c>
      <c r="AV179" s="13" t="s">
        <v>87</v>
      </c>
      <c r="AW179" s="13" t="s">
        <v>32</v>
      </c>
      <c r="AX179" s="13" t="s">
        <v>85</v>
      </c>
      <c r="AY179" s="225" t="s">
        <v>171</v>
      </c>
    </row>
    <row r="180" spans="1:65" s="11" customFormat="1" ht="22.9" customHeight="1">
      <c r="B180" s="176"/>
      <c r="C180" s="177"/>
      <c r="D180" s="178" t="s">
        <v>76</v>
      </c>
      <c r="E180" s="190" t="s">
        <v>87</v>
      </c>
      <c r="F180" s="190" t="s">
        <v>234</v>
      </c>
      <c r="G180" s="177"/>
      <c r="H180" s="177"/>
      <c r="I180" s="180"/>
      <c r="J180" s="191">
        <f>BK180</f>
        <v>27310.559999999998</v>
      </c>
      <c r="K180" s="177"/>
      <c r="L180" s="182"/>
      <c r="M180" s="183"/>
      <c r="N180" s="184"/>
      <c r="O180" s="184"/>
      <c r="P180" s="185">
        <f>SUM(P181:P198)</f>
        <v>0</v>
      </c>
      <c r="Q180" s="184"/>
      <c r="R180" s="185">
        <f>SUM(R181:R198)</f>
        <v>6.8049429999999997</v>
      </c>
      <c r="S180" s="184"/>
      <c r="T180" s="186">
        <f>SUM(T181:T198)</f>
        <v>0</v>
      </c>
      <c r="AR180" s="187" t="s">
        <v>85</v>
      </c>
      <c r="AT180" s="188" t="s">
        <v>76</v>
      </c>
      <c r="AU180" s="188" t="s">
        <v>85</v>
      </c>
      <c r="AY180" s="187" t="s">
        <v>171</v>
      </c>
      <c r="BK180" s="189">
        <f>SUM(BK181:BK198)</f>
        <v>27310.559999999998</v>
      </c>
    </row>
    <row r="181" spans="1:65" s="1" customFormat="1" ht="24.2" customHeight="1">
      <c r="A181" s="34"/>
      <c r="B181" s="35"/>
      <c r="C181" s="192" t="s">
        <v>235</v>
      </c>
      <c r="D181" s="192" t="s">
        <v>173</v>
      </c>
      <c r="E181" s="193" t="s">
        <v>236</v>
      </c>
      <c r="F181" s="194" t="s">
        <v>237</v>
      </c>
      <c r="G181" s="195" t="s">
        <v>176</v>
      </c>
      <c r="H181" s="196">
        <v>1.68</v>
      </c>
      <c r="I181" s="197">
        <v>3972</v>
      </c>
      <c r="J181" s="196">
        <f>ROUND(I181*H181,2)</f>
        <v>6672.96</v>
      </c>
      <c r="K181" s="194" t="s">
        <v>177</v>
      </c>
      <c r="L181" s="39"/>
      <c r="M181" s="198" t="s">
        <v>1</v>
      </c>
      <c r="N181" s="199" t="s">
        <v>42</v>
      </c>
      <c r="O181" s="71"/>
      <c r="P181" s="200">
        <f>O181*H181</f>
        <v>0</v>
      </c>
      <c r="Q181" s="200">
        <v>2.5018699999999998</v>
      </c>
      <c r="R181" s="200">
        <f>Q181*H181</f>
        <v>4.2031415999999995</v>
      </c>
      <c r="S181" s="200">
        <v>0</v>
      </c>
      <c r="T181" s="20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178</v>
      </c>
      <c r="AT181" s="202" t="s">
        <v>173</v>
      </c>
      <c r="AU181" s="202" t="s">
        <v>87</v>
      </c>
      <c r="AY181" s="17" t="s">
        <v>171</v>
      </c>
      <c r="BE181" s="203">
        <f>IF(N181="základní",J181,0)</f>
        <v>6672.96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7" t="s">
        <v>85</v>
      </c>
      <c r="BK181" s="203">
        <f>ROUND(I181*H181,2)</f>
        <v>6672.96</v>
      </c>
      <c r="BL181" s="17" t="s">
        <v>178</v>
      </c>
      <c r="BM181" s="202" t="s">
        <v>238</v>
      </c>
    </row>
    <row r="182" spans="1:65" s="12" customFormat="1" ht="11.25">
      <c r="B182" s="204"/>
      <c r="C182" s="205"/>
      <c r="D182" s="206" t="s">
        <v>180</v>
      </c>
      <c r="E182" s="207" t="s">
        <v>1</v>
      </c>
      <c r="F182" s="208" t="s">
        <v>239</v>
      </c>
      <c r="G182" s="205"/>
      <c r="H182" s="207" t="s">
        <v>1</v>
      </c>
      <c r="I182" s="209"/>
      <c r="J182" s="205"/>
      <c r="K182" s="205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180</v>
      </c>
      <c r="AU182" s="214" t="s">
        <v>87</v>
      </c>
      <c r="AV182" s="12" t="s">
        <v>85</v>
      </c>
      <c r="AW182" s="12" t="s">
        <v>32</v>
      </c>
      <c r="AX182" s="12" t="s">
        <v>77</v>
      </c>
      <c r="AY182" s="214" t="s">
        <v>171</v>
      </c>
    </row>
    <row r="183" spans="1:65" s="13" customFormat="1" ht="11.25">
      <c r="B183" s="215"/>
      <c r="C183" s="216"/>
      <c r="D183" s="206" t="s">
        <v>180</v>
      </c>
      <c r="E183" s="217" t="s">
        <v>1</v>
      </c>
      <c r="F183" s="218" t="s">
        <v>240</v>
      </c>
      <c r="G183" s="216"/>
      <c r="H183" s="219">
        <v>3.39</v>
      </c>
      <c r="I183" s="220"/>
      <c r="J183" s="216"/>
      <c r="K183" s="216"/>
      <c r="L183" s="221"/>
      <c r="M183" s="222"/>
      <c r="N183" s="223"/>
      <c r="O183" s="223"/>
      <c r="P183" s="223"/>
      <c r="Q183" s="223"/>
      <c r="R183" s="223"/>
      <c r="S183" s="223"/>
      <c r="T183" s="224"/>
      <c r="AT183" s="225" t="s">
        <v>180</v>
      </c>
      <c r="AU183" s="225" t="s">
        <v>87</v>
      </c>
      <c r="AV183" s="13" t="s">
        <v>87</v>
      </c>
      <c r="AW183" s="13" t="s">
        <v>32</v>
      </c>
      <c r="AX183" s="13" t="s">
        <v>77</v>
      </c>
      <c r="AY183" s="225" t="s">
        <v>171</v>
      </c>
    </row>
    <row r="184" spans="1:65" s="13" customFormat="1" ht="11.25">
      <c r="B184" s="215"/>
      <c r="C184" s="216"/>
      <c r="D184" s="206" t="s">
        <v>180</v>
      </c>
      <c r="E184" s="217" t="s">
        <v>1</v>
      </c>
      <c r="F184" s="218" t="s">
        <v>241</v>
      </c>
      <c r="G184" s="216"/>
      <c r="H184" s="219">
        <v>-1.72</v>
      </c>
      <c r="I184" s="220"/>
      <c r="J184" s="216"/>
      <c r="K184" s="216"/>
      <c r="L184" s="221"/>
      <c r="M184" s="222"/>
      <c r="N184" s="223"/>
      <c r="O184" s="223"/>
      <c r="P184" s="223"/>
      <c r="Q184" s="223"/>
      <c r="R184" s="223"/>
      <c r="S184" s="223"/>
      <c r="T184" s="224"/>
      <c r="AT184" s="225" t="s">
        <v>180</v>
      </c>
      <c r="AU184" s="225" t="s">
        <v>87</v>
      </c>
      <c r="AV184" s="13" t="s">
        <v>87</v>
      </c>
      <c r="AW184" s="13" t="s">
        <v>32</v>
      </c>
      <c r="AX184" s="13" t="s">
        <v>77</v>
      </c>
      <c r="AY184" s="225" t="s">
        <v>171</v>
      </c>
    </row>
    <row r="185" spans="1:65" s="13" customFormat="1" ht="11.25">
      <c r="B185" s="215"/>
      <c r="C185" s="216"/>
      <c r="D185" s="206" t="s">
        <v>180</v>
      </c>
      <c r="E185" s="217" t="s">
        <v>1</v>
      </c>
      <c r="F185" s="218" t="s">
        <v>242</v>
      </c>
      <c r="G185" s="216"/>
      <c r="H185" s="219">
        <v>0.01</v>
      </c>
      <c r="I185" s="220"/>
      <c r="J185" s="216"/>
      <c r="K185" s="216"/>
      <c r="L185" s="221"/>
      <c r="M185" s="222"/>
      <c r="N185" s="223"/>
      <c r="O185" s="223"/>
      <c r="P185" s="223"/>
      <c r="Q185" s="223"/>
      <c r="R185" s="223"/>
      <c r="S185" s="223"/>
      <c r="T185" s="224"/>
      <c r="AT185" s="225" t="s">
        <v>180</v>
      </c>
      <c r="AU185" s="225" t="s">
        <v>87</v>
      </c>
      <c r="AV185" s="13" t="s">
        <v>87</v>
      </c>
      <c r="AW185" s="13" t="s">
        <v>32</v>
      </c>
      <c r="AX185" s="13" t="s">
        <v>77</v>
      </c>
      <c r="AY185" s="225" t="s">
        <v>171</v>
      </c>
    </row>
    <row r="186" spans="1:65" s="14" customFormat="1" ht="11.25">
      <c r="B186" s="226"/>
      <c r="C186" s="227"/>
      <c r="D186" s="206" t="s">
        <v>180</v>
      </c>
      <c r="E186" s="228" t="s">
        <v>1</v>
      </c>
      <c r="F186" s="229" t="s">
        <v>210</v>
      </c>
      <c r="G186" s="227"/>
      <c r="H186" s="230">
        <v>1.6800000000000002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AT186" s="236" t="s">
        <v>180</v>
      </c>
      <c r="AU186" s="236" t="s">
        <v>87</v>
      </c>
      <c r="AV186" s="14" t="s">
        <v>178</v>
      </c>
      <c r="AW186" s="14" t="s">
        <v>32</v>
      </c>
      <c r="AX186" s="14" t="s">
        <v>85</v>
      </c>
      <c r="AY186" s="236" t="s">
        <v>171</v>
      </c>
    </row>
    <row r="187" spans="1:65" s="1" customFormat="1" ht="16.5" customHeight="1">
      <c r="A187" s="34"/>
      <c r="B187" s="35"/>
      <c r="C187" s="192" t="s">
        <v>243</v>
      </c>
      <c r="D187" s="192" t="s">
        <v>173</v>
      </c>
      <c r="E187" s="193" t="s">
        <v>244</v>
      </c>
      <c r="F187" s="194" t="s">
        <v>245</v>
      </c>
      <c r="G187" s="195" t="s">
        <v>220</v>
      </c>
      <c r="H187" s="196">
        <v>10.4</v>
      </c>
      <c r="I187" s="197">
        <v>605</v>
      </c>
      <c r="J187" s="196">
        <f>ROUND(I187*H187,2)</f>
        <v>6292</v>
      </c>
      <c r="K187" s="194" t="s">
        <v>177</v>
      </c>
      <c r="L187" s="39"/>
      <c r="M187" s="198" t="s">
        <v>1</v>
      </c>
      <c r="N187" s="199" t="s">
        <v>42</v>
      </c>
      <c r="O187" s="71"/>
      <c r="P187" s="200">
        <f>O187*H187</f>
        <v>0</v>
      </c>
      <c r="Q187" s="200">
        <v>2.47E-3</v>
      </c>
      <c r="R187" s="200">
        <f>Q187*H187</f>
        <v>2.5687999999999999E-2</v>
      </c>
      <c r="S187" s="200">
        <v>0</v>
      </c>
      <c r="T187" s="20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2" t="s">
        <v>178</v>
      </c>
      <c r="AT187" s="202" t="s">
        <v>173</v>
      </c>
      <c r="AU187" s="202" t="s">
        <v>87</v>
      </c>
      <c r="AY187" s="17" t="s">
        <v>171</v>
      </c>
      <c r="BE187" s="203">
        <f>IF(N187="základní",J187,0)</f>
        <v>6292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7" t="s">
        <v>85</v>
      </c>
      <c r="BK187" s="203">
        <f>ROUND(I187*H187,2)</f>
        <v>6292</v>
      </c>
      <c r="BL187" s="17" t="s">
        <v>178</v>
      </c>
      <c r="BM187" s="202" t="s">
        <v>246</v>
      </c>
    </row>
    <row r="188" spans="1:65" s="13" customFormat="1" ht="11.25">
      <c r="B188" s="215"/>
      <c r="C188" s="216"/>
      <c r="D188" s="206" t="s">
        <v>180</v>
      </c>
      <c r="E188" s="217" t="s">
        <v>1</v>
      </c>
      <c r="F188" s="218" t="s">
        <v>247</v>
      </c>
      <c r="G188" s="216"/>
      <c r="H188" s="219">
        <v>6.39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180</v>
      </c>
      <c r="AU188" s="225" t="s">
        <v>87</v>
      </c>
      <c r="AV188" s="13" t="s">
        <v>87</v>
      </c>
      <c r="AW188" s="13" t="s">
        <v>32</v>
      </c>
      <c r="AX188" s="13" t="s">
        <v>77</v>
      </c>
      <c r="AY188" s="225" t="s">
        <v>171</v>
      </c>
    </row>
    <row r="189" spans="1:65" s="13" customFormat="1" ht="11.25">
      <c r="B189" s="215"/>
      <c r="C189" s="216"/>
      <c r="D189" s="206" t="s">
        <v>180</v>
      </c>
      <c r="E189" s="217" t="s">
        <v>1</v>
      </c>
      <c r="F189" s="218" t="s">
        <v>248</v>
      </c>
      <c r="G189" s="216"/>
      <c r="H189" s="219">
        <v>3.92</v>
      </c>
      <c r="I189" s="220"/>
      <c r="J189" s="216"/>
      <c r="K189" s="216"/>
      <c r="L189" s="221"/>
      <c r="M189" s="222"/>
      <c r="N189" s="223"/>
      <c r="O189" s="223"/>
      <c r="P189" s="223"/>
      <c r="Q189" s="223"/>
      <c r="R189" s="223"/>
      <c r="S189" s="223"/>
      <c r="T189" s="224"/>
      <c r="AT189" s="225" t="s">
        <v>180</v>
      </c>
      <c r="AU189" s="225" t="s">
        <v>87</v>
      </c>
      <c r="AV189" s="13" t="s">
        <v>87</v>
      </c>
      <c r="AW189" s="13" t="s">
        <v>32</v>
      </c>
      <c r="AX189" s="13" t="s">
        <v>77</v>
      </c>
      <c r="AY189" s="225" t="s">
        <v>171</v>
      </c>
    </row>
    <row r="190" spans="1:65" s="13" customFormat="1" ht="11.25">
      <c r="B190" s="215"/>
      <c r="C190" s="216"/>
      <c r="D190" s="206" t="s">
        <v>180</v>
      </c>
      <c r="E190" s="217" t="s">
        <v>1</v>
      </c>
      <c r="F190" s="218" t="s">
        <v>249</v>
      </c>
      <c r="G190" s="216"/>
      <c r="H190" s="219">
        <v>0.09</v>
      </c>
      <c r="I190" s="220"/>
      <c r="J190" s="216"/>
      <c r="K190" s="216"/>
      <c r="L190" s="221"/>
      <c r="M190" s="222"/>
      <c r="N190" s="223"/>
      <c r="O190" s="223"/>
      <c r="P190" s="223"/>
      <c r="Q190" s="223"/>
      <c r="R190" s="223"/>
      <c r="S190" s="223"/>
      <c r="T190" s="224"/>
      <c r="AT190" s="225" t="s">
        <v>180</v>
      </c>
      <c r="AU190" s="225" t="s">
        <v>87</v>
      </c>
      <c r="AV190" s="13" t="s">
        <v>87</v>
      </c>
      <c r="AW190" s="13" t="s">
        <v>32</v>
      </c>
      <c r="AX190" s="13" t="s">
        <v>77</v>
      </c>
      <c r="AY190" s="225" t="s">
        <v>171</v>
      </c>
    </row>
    <row r="191" spans="1:65" s="14" customFormat="1" ht="11.25">
      <c r="B191" s="226"/>
      <c r="C191" s="227"/>
      <c r="D191" s="206" t="s">
        <v>180</v>
      </c>
      <c r="E191" s="228" t="s">
        <v>1</v>
      </c>
      <c r="F191" s="229" t="s">
        <v>210</v>
      </c>
      <c r="G191" s="227"/>
      <c r="H191" s="230">
        <v>10.399999999999999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AT191" s="236" t="s">
        <v>180</v>
      </c>
      <c r="AU191" s="236" t="s">
        <v>87</v>
      </c>
      <c r="AV191" s="14" t="s">
        <v>178</v>
      </c>
      <c r="AW191" s="14" t="s">
        <v>32</v>
      </c>
      <c r="AX191" s="14" t="s">
        <v>85</v>
      </c>
      <c r="AY191" s="236" t="s">
        <v>171</v>
      </c>
    </row>
    <row r="192" spans="1:65" s="1" customFormat="1" ht="16.5" customHeight="1">
      <c r="A192" s="34"/>
      <c r="B192" s="35"/>
      <c r="C192" s="192" t="s">
        <v>250</v>
      </c>
      <c r="D192" s="192" t="s">
        <v>173</v>
      </c>
      <c r="E192" s="193" t="s">
        <v>251</v>
      </c>
      <c r="F192" s="194" t="s">
        <v>252</v>
      </c>
      <c r="G192" s="195" t="s">
        <v>220</v>
      </c>
      <c r="H192" s="196">
        <v>10.4</v>
      </c>
      <c r="I192" s="197">
        <v>154</v>
      </c>
      <c r="J192" s="196">
        <f>ROUND(I192*H192,2)</f>
        <v>1601.6</v>
      </c>
      <c r="K192" s="194" t="s">
        <v>177</v>
      </c>
      <c r="L192" s="39"/>
      <c r="M192" s="198" t="s">
        <v>1</v>
      </c>
      <c r="N192" s="199" t="s">
        <v>42</v>
      </c>
      <c r="O192" s="71"/>
      <c r="P192" s="200">
        <f>O192*H192</f>
        <v>0</v>
      </c>
      <c r="Q192" s="200">
        <v>0</v>
      </c>
      <c r="R192" s="200">
        <f>Q192*H192</f>
        <v>0</v>
      </c>
      <c r="S192" s="200">
        <v>0</v>
      </c>
      <c r="T192" s="201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2" t="s">
        <v>178</v>
      </c>
      <c r="AT192" s="202" t="s">
        <v>173</v>
      </c>
      <c r="AU192" s="202" t="s">
        <v>87</v>
      </c>
      <c r="AY192" s="17" t="s">
        <v>171</v>
      </c>
      <c r="BE192" s="203">
        <f>IF(N192="základní",J192,0)</f>
        <v>1601.6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7" t="s">
        <v>85</v>
      </c>
      <c r="BK192" s="203">
        <f>ROUND(I192*H192,2)</f>
        <v>1601.6</v>
      </c>
      <c r="BL192" s="17" t="s">
        <v>178</v>
      </c>
      <c r="BM192" s="202" t="s">
        <v>253</v>
      </c>
    </row>
    <row r="193" spans="1:65" s="1" customFormat="1" ht="21.75" customHeight="1">
      <c r="A193" s="34"/>
      <c r="B193" s="35"/>
      <c r="C193" s="192" t="s">
        <v>254</v>
      </c>
      <c r="D193" s="192" t="s">
        <v>173</v>
      </c>
      <c r="E193" s="193" t="s">
        <v>255</v>
      </c>
      <c r="F193" s="194" t="s">
        <v>256</v>
      </c>
      <c r="G193" s="195" t="s">
        <v>198</v>
      </c>
      <c r="H193" s="196">
        <v>7.0000000000000007E-2</v>
      </c>
      <c r="I193" s="197">
        <v>74400</v>
      </c>
      <c r="J193" s="196">
        <f>ROUND(I193*H193,2)</f>
        <v>5208</v>
      </c>
      <c r="K193" s="194" t="s">
        <v>177</v>
      </c>
      <c r="L193" s="39"/>
      <c r="M193" s="198" t="s">
        <v>1</v>
      </c>
      <c r="N193" s="199" t="s">
        <v>42</v>
      </c>
      <c r="O193" s="71"/>
      <c r="P193" s="200">
        <f>O193*H193</f>
        <v>0</v>
      </c>
      <c r="Q193" s="200">
        <v>1.0606199999999999</v>
      </c>
      <c r="R193" s="200">
        <f>Q193*H193</f>
        <v>7.4243400000000001E-2</v>
      </c>
      <c r="S193" s="200">
        <v>0</v>
      </c>
      <c r="T193" s="201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2" t="s">
        <v>178</v>
      </c>
      <c r="AT193" s="202" t="s">
        <v>173</v>
      </c>
      <c r="AU193" s="202" t="s">
        <v>87</v>
      </c>
      <c r="AY193" s="17" t="s">
        <v>171</v>
      </c>
      <c r="BE193" s="203">
        <f>IF(N193="základní",J193,0)</f>
        <v>5208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7" t="s">
        <v>85</v>
      </c>
      <c r="BK193" s="203">
        <f>ROUND(I193*H193,2)</f>
        <v>5208</v>
      </c>
      <c r="BL193" s="17" t="s">
        <v>178</v>
      </c>
      <c r="BM193" s="202" t="s">
        <v>257</v>
      </c>
    </row>
    <row r="194" spans="1:65" s="13" customFormat="1" ht="11.25">
      <c r="B194" s="215"/>
      <c r="C194" s="216"/>
      <c r="D194" s="206" t="s">
        <v>180</v>
      </c>
      <c r="E194" s="217" t="s">
        <v>1</v>
      </c>
      <c r="F194" s="218" t="s">
        <v>258</v>
      </c>
      <c r="G194" s="216"/>
      <c r="H194" s="219">
        <v>7.0000000000000007E-2</v>
      </c>
      <c r="I194" s="220"/>
      <c r="J194" s="216"/>
      <c r="K194" s="216"/>
      <c r="L194" s="221"/>
      <c r="M194" s="222"/>
      <c r="N194" s="223"/>
      <c r="O194" s="223"/>
      <c r="P194" s="223"/>
      <c r="Q194" s="223"/>
      <c r="R194" s="223"/>
      <c r="S194" s="223"/>
      <c r="T194" s="224"/>
      <c r="AT194" s="225" t="s">
        <v>180</v>
      </c>
      <c r="AU194" s="225" t="s">
        <v>87</v>
      </c>
      <c r="AV194" s="13" t="s">
        <v>87</v>
      </c>
      <c r="AW194" s="13" t="s">
        <v>32</v>
      </c>
      <c r="AX194" s="13" t="s">
        <v>85</v>
      </c>
      <c r="AY194" s="225" t="s">
        <v>171</v>
      </c>
    </row>
    <row r="195" spans="1:65" s="1" customFormat="1" ht="24.2" customHeight="1">
      <c r="A195" s="34"/>
      <c r="B195" s="35"/>
      <c r="C195" s="192" t="s">
        <v>8</v>
      </c>
      <c r="D195" s="192" t="s">
        <v>173</v>
      </c>
      <c r="E195" s="193" t="s">
        <v>259</v>
      </c>
      <c r="F195" s="194" t="s">
        <v>260</v>
      </c>
      <c r="G195" s="195" t="s">
        <v>176</v>
      </c>
      <c r="H195" s="196">
        <v>1</v>
      </c>
      <c r="I195" s="197">
        <v>7536</v>
      </c>
      <c r="J195" s="196">
        <f>ROUND(I195*H195,2)</f>
        <v>7536</v>
      </c>
      <c r="K195" s="194" t="s">
        <v>177</v>
      </c>
      <c r="L195" s="39"/>
      <c r="M195" s="198" t="s">
        <v>1</v>
      </c>
      <c r="N195" s="199" t="s">
        <v>42</v>
      </c>
      <c r="O195" s="71"/>
      <c r="P195" s="200">
        <f>O195*H195</f>
        <v>0</v>
      </c>
      <c r="Q195" s="200">
        <v>2.5018699999999998</v>
      </c>
      <c r="R195" s="200">
        <f>Q195*H195</f>
        <v>2.5018699999999998</v>
      </c>
      <c r="S195" s="200">
        <v>0</v>
      </c>
      <c r="T195" s="201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2" t="s">
        <v>178</v>
      </c>
      <c r="AT195" s="202" t="s">
        <v>173</v>
      </c>
      <c r="AU195" s="202" t="s">
        <v>87</v>
      </c>
      <c r="AY195" s="17" t="s">
        <v>171</v>
      </c>
      <c r="BE195" s="203">
        <f>IF(N195="základní",J195,0)</f>
        <v>7536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7" t="s">
        <v>85</v>
      </c>
      <c r="BK195" s="203">
        <f>ROUND(I195*H195,2)</f>
        <v>7536</v>
      </c>
      <c r="BL195" s="17" t="s">
        <v>178</v>
      </c>
      <c r="BM195" s="202" t="s">
        <v>261</v>
      </c>
    </row>
    <row r="196" spans="1:65" s="12" customFormat="1" ht="11.25">
      <c r="B196" s="204"/>
      <c r="C196" s="205"/>
      <c r="D196" s="206" t="s">
        <v>180</v>
      </c>
      <c r="E196" s="207" t="s">
        <v>1</v>
      </c>
      <c r="F196" s="208" t="s">
        <v>239</v>
      </c>
      <c r="G196" s="205"/>
      <c r="H196" s="207" t="s">
        <v>1</v>
      </c>
      <c r="I196" s="209"/>
      <c r="J196" s="205"/>
      <c r="K196" s="205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180</v>
      </c>
      <c r="AU196" s="214" t="s">
        <v>87</v>
      </c>
      <c r="AV196" s="12" t="s">
        <v>85</v>
      </c>
      <c r="AW196" s="12" t="s">
        <v>32</v>
      </c>
      <c r="AX196" s="12" t="s">
        <v>77</v>
      </c>
      <c r="AY196" s="214" t="s">
        <v>171</v>
      </c>
    </row>
    <row r="197" spans="1:65" s="12" customFormat="1" ht="11.25">
      <c r="B197" s="204"/>
      <c r="C197" s="205"/>
      <c r="D197" s="206" t="s">
        <v>180</v>
      </c>
      <c r="E197" s="207" t="s">
        <v>1</v>
      </c>
      <c r="F197" s="208" t="s">
        <v>262</v>
      </c>
      <c r="G197" s="205"/>
      <c r="H197" s="207" t="s">
        <v>1</v>
      </c>
      <c r="I197" s="209"/>
      <c r="J197" s="205"/>
      <c r="K197" s="205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180</v>
      </c>
      <c r="AU197" s="214" t="s">
        <v>87</v>
      </c>
      <c r="AV197" s="12" t="s">
        <v>85</v>
      </c>
      <c r="AW197" s="12" t="s">
        <v>32</v>
      </c>
      <c r="AX197" s="12" t="s">
        <v>77</v>
      </c>
      <c r="AY197" s="214" t="s">
        <v>171</v>
      </c>
    </row>
    <row r="198" spans="1:65" s="13" customFormat="1" ht="11.25">
      <c r="B198" s="215"/>
      <c r="C198" s="216"/>
      <c r="D198" s="206" t="s">
        <v>180</v>
      </c>
      <c r="E198" s="217" t="s">
        <v>1</v>
      </c>
      <c r="F198" s="218" t="s">
        <v>206</v>
      </c>
      <c r="G198" s="216"/>
      <c r="H198" s="219">
        <v>1</v>
      </c>
      <c r="I198" s="220"/>
      <c r="J198" s="216"/>
      <c r="K198" s="216"/>
      <c r="L198" s="221"/>
      <c r="M198" s="222"/>
      <c r="N198" s="223"/>
      <c r="O198" s="223"/>
      <c r="P198" s="223"/>
      <c r="Q198" s="223"/>
      <c r="R198" s="223"/>
      <c r="S198" s="223"/>
      <c r="T198" s="224"/>
      <c r="AT198" s="225" t="s">
        <v>180</v>
      </c>
      <c r="AU198" s="225" t="s">
        <v>87</v>
      </c>
      <c r="AV198" s="13" t="s">
        <v>87</v>
      </c>
      <c r="AW198" s="13" t="s">
        <v>32</v>
      </c>
      <c r="AX198" s="13" t="s">
        <v>85</v>
      </c>
      <c r="AY198" s="225" t="s">
        <v>171</v>
      </c>
    </row>
    <row r="199" spans="1:65" s="11" customFormat="1" ht="22.9" customHeight="1">
      <c r="B199" s="176"/>
      <c r="C199" s="177"/>
      <c r="D199" s="178" t="s">
        <v>76</v>
      </c>
      <c r="E199" s="190" t="s">
        <v>186</v>
      </c>
      <c r="F199" s="190" t="s">
        <v>263</v>
      </c>
      <c r="G199" s="177"/>
      <c r="H199" s="177"/>
      <c r="I199" s="180"/>
      <c r="J199" s="191">
        <f>BK199</f>
        <v>665292.48</v>
      </c>
      <c r="K199" s="177"/>
      <c r="L199" s="182"/>
      <c r="M199" s="183"/>
      <c r="N199" s="184"/>
      <c r="O199" s="184"/>
      <c r="P199" s="185">
        <f>SUM(P200:P272)</f>
        <v>0</v>
      </c>
      <c r="Q199" s="184"/>
      <c r="R199" s="185">
        <f>SUM(R200:R272)</f>
        <v>65.580147100000005</v>
      </c>
      <c r="S199" s="184"/>
      <c r="T199" s="186">
        <f>SUM(T200:T272)</f>
        <v>0</v>
      </c>
      <c r="AR199" s="187" t="s">
        <v>85</v>
      </c>
      <c r="AT199" s="188" t="s">
        <v>76</v>
      </c>
      <c r="AU199" s="188" t="s">
        <v>85</v>
      </c>
      <c r="AY199" s="187" t="s">
        <v>171</v>
      </c>
      <c r="BK199" s="189">
        <f>SUM(BK200:BK272)</f>
        <v>665292.48</v>
      </c>
    </row>
    <row r="200" spans="1:65" s="1" customFormat="1" ht="37.9" customHeight="1">
      <c r="A200" s="34"/>
      <c r="B200" s="35"/>
      <c r="C200" s="192" t="s">
        <v>264</v>
      </c>
      <c r="D200" s="192" t="s">
        <v>173</v>
      </c>
      <c r="E200" s="193" t="s">
        <v>265</v>
      </c>
      <c r="F200" s="194" t="s">
        <v>266</v>
      </c>
      <c r="G200" s="195" t="s">
        <v>220</v>
      </c>
      <c r="H200" s="196">
        <v>16.91</v>
      </c>
      <c r="I200" s="197">
        <v>1200</v>
      </c>
      <c r="J200" s="196">
        <f>ROUND(I200*H200,2)</f>
        <v>20292</v>
      </c>
      <c r="K200" s="194" t="s">
        <v>177</v>
      </c>
      <c r="L200" s="39"/>
      <c r="M200" s="198" t="s">
        <v>1</v>
      </c>
      <c r="N200" s="199" t="s">
        <v>42</v>
      </c>
      <c r="O200" s="71"/>
      <c r="P200" s="200">
        <f>O200*H200</f>
        <v>0</v>
      </c>
      <c r="Q200" s="200">
        <v>0.14574000000000001</v>
      </c>
      <c r="R200" s="200">
        <f>Q200*H200</f>
        <v>2.4644634000000001</v>
      </c>
      <c r="S200" s="200">
        <v>0</v>
      </c>
      <c r="T200" s="201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2" t="s">
        <v>178</v>
      </c>
      <c r="AT200" s="202" t="s">
        <v>173</v>
      </c>
      <c r="AU200" s="202" t="s">
        <v>87</v>
      </c>
      <c r="AY200" s="17" t="s">
        <v>171</v>
      </c>
      <c r="BE200" s="203">
        <f>IF(N200="základní",J200,0)</f>
        <v>20292</v>
      </c>
      <c r="BF200" s="203">
        <f>IF(N200="snížená",J200,0)</f>
        <v>0</v>
      </c>
      <c r="BG200" s="203">
        <f>IF(N200="zákl. přenesená",J200,0)</f>
        <v>0</v>
      </c>
      <c r="BH200" s="203">
        <f>IF(N200="sníž. přenesená",J200,0)</f>
        <v>0</v>
      </c>
      <c r="BI200" s="203">
        <f>IF(N200="nulová",J200,0)</f>
        <v>0</v>
      </c>
      <c r="BJ200" s="17" t="s">
        <v>85</v>
      </c>
      <c r="BK200" s="203">
        <f>ROUND(I200*H200,2)</f>
        <v>20292</v>
      </c>
      <c r="BL200" s="17" t="s">
        <v>178</v>
      </c>
      <c r="BM200" s="202" t="s">
        <v>267</v>
      </c>
    </row>
    <row r="201" spans="1:65" s="12" customFormat="1" ht="11.25">
      <c r="B201" s="204"/>
      <c r="C201" s="205"/>
      <c r="D201" s="206" t="s">
        <v>180</v>
      </c>
      <c r="E201" s="207" t="s">
        <v>1</v>
      </c>
      <c r="F201" s="208" t="s">
        <v>268</v>
      </c>
      <c r="G201" s="205"/>
      <c r="H201" s="207" t="s">
        <v>1</v>
      </c>
      <c r="I201" s="209"/>
      <c r="J201" s="205"/>
      <c r="K201" s="205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180</v>
      </c>
      <c r="AU201" s="214" t="s">
        <v>87</v>
      </c>
      <c r="AV201" s="12" t="s">
        <v>85</v>
      </c>
      <c r="AW201" s="12" t="s">
        <v>32</v>
      </c>
      <c r="AX201" s="12" t="s">
        <v>77</v>
      </c>
      <c r="AY201" s="214" t="s">
        <v>171</v>
      </c>
    </row>
    <row r="202" spans="1:65" s="13" customFormat="1" ht="11.25">
      <c r="B202" s="215"/>
      <c r="C202" s="216"/>
      <c r="D202" s="206" t="s">
        <v>180</v>
      </c>
      <c r="E202" s="217" t="s">
        <v>1</v>
      </c>
      <c r="F202" s="218" t="s">
        <v>269</v>
      </c>
      <c r="G202" s="216"/>
      <c r="H202" s="219">
        <v>18.29</v>
      </c>
      <c r="I202" s="220"/>
      <c r="J202" s="216"/>
      <c r="K202" s="216"/>
      <c r="L202" s="221"/>
      <c r="M202" s="222"/>
      <c r="N202" s="223"/>
      <c r="O202" s="223"/>
      <c r="P202" s="223"/>
      <c r="Q202" s="223"/>
      <c r="R202" s="223"/>
      <c r="S202" s="223"/>
      <c r="T202" s="224"/>
      <c r="AT202" s="225" t="s">
        <v>180</v>
      </c>
      <c r="AU202" s="225" t="s">
        <v>87</v>
      </c>
      <c r="AV202" s="13" t="s">
        <v>87</v>
      </c>
      <c r="AW202" s="13" t="s">
        <v>32</v>
      </c>
      <c r="AX202" s="13" t="s">
        <v>77</v>
      </c>
      <c r="AY202" s="225" t="s">
        <v>171</v>
      </c>
    </row>
    <row r="203" spans="1:65" s="13" customFormat="1" ht="11.25">
      <c r="B203" s="215"/>
      <c r="C203" s="216"/>
      <c r="D203" s="206" t="s">
        <v>180</v>
      </c>
      <c r="E203" s="217" t="s">
        <v>1</v>
      </c>
      <c r="F203" s="218" t="s">
        <v>270</v>
      </c>
      <c r="G203" s="216"/>
      <c r="H203" s="219">
        <v>-1.38</v>
      </c>
      <c r="I203" s="220"/>
      <c r="J203" s="216"/>
      <c r="K203" s="216"/>
      <c r="L203" s="221"/>
      <c r="M203" s="222"/>
      <c r="N203" s="223"/>
      <c r="O203" s="223"/>
      <c r="P203" s="223"/>
      <c r="Q203" s="223"/>
      <c r="R203" s="223"/>
      <c r="S203" s="223"/>
      <c r="T203" s="224"/>
      <c r="AT203" s="225" t="s">
        <v>180</v>
      </c>
      <c r="AU203" s="225" t="s">
        <v>87</v>
      </c>
      <c r="AV203" s="13" t="s">
        <v>87</v>
      </c>
      <c r="AW203" s="13" t="s">
        <v>32</v>
      </c>
      <c r="AX203" s="13" t="s">
        <v>77</v>
      </c>
      <c r="AY203" s="225" t="s">
        <v>171</v>
      </c>
    </row>
    <row r="204" spans="1:65" s="14" customFormat="1" ht="11.25">
      <c r="B204" s="226"/>
      <c r="C204" s="227"/>
      <c r="D204" s="206" t="s">
        <v>180</v>
      </c>
      <c r="E204" s="228" t="s">
        <v>1</v>
      </c>
      <c r="F204" s="229" t="s">
        <v>210</v>
      </c>
      <c r="G204" s="227"/>
      <c r="H204" s="230">
        <v>16.91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AT204" s="236" t="s">
        <v>180</v>
      </c>
      <c r="AU204" s="236" t="s">
        <v>87</v>
      </c>
      <c r="AV204" s="14" t="s">
        <v>178</v>
      </c>
      <c r="AW204" s="14" t="s">
        <v>32</v>
      </c>
      <c r="AX204" s="14" t="s">
        <v>85</v>
      </c>
      <c r="AY204" s="236" t="s">
        <v>171</v>
      </c>
    </row>
    <row r="205" spans="1:65" s="1" customFormat="1" ht="37.9" customHeight="1">
      <c r="A205" s="34"/>
      <c r="B205" s="35"/>
      <c r="C205" s="192" t="s">
        <v>271</v>
      </c>
      <c r="D205" s="192" t="s">
        <v>173</v>
      </c>
      <c r="E205" s="193" t="s">
        <v>272</v>
      </c>
      <c r="F205" s="194" t="s">
        <v>273</v>
      </c>
      <c r="G205" s="195" t="s">
        <v>220</v>
      </c>
      <c r="H205" s="196">
        <v>135</v>
      </c>
      <c r="I205" s="197">
        <v>1540</v>
      </c>
      <c r="J205" s="196">
        <f>ROUND(I205*H205,2)</f>
        <v>207900</v>
      </c>
      <c r="K205" s="194" t="s">
        <v>177</v>
      </c>
      <c r="L205" s="39"/>
      <c r="M205" s="198" t="s">
        <v>1</v>
      </c>
      <c r="N205" s="199" t="s">
        <v>42</v>
      </c>
      <c r="O205" s="71"/>
      <c r="P205" s="200">
        <f>O205*H205</f>
        <v>0</v>
      </c>
      <c r="Q205" s="200">
        <v>0.23024</v>
      </c>
      <c r="R205" s="200">
        <f>Q205*H205</f>
        <v>31.0824</v>
      </c>
      <c r="S205" s="200">
        <v>0</v>
      </c>
      <c r="T205" s="20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2" t="s">
        <v>178</v>
      </c>
      <c r="AT205" s="202" t="s">
        <v>173</v>
      </c>
      <c r="AU205" s="202" t="s">
        <v>87</v>
      </c>
      <c r="AY205" s="17" t="s">
        <v>171</v>
      </c>
      <c r="BE205" s="203">
        <f>IF(N205="základní",J205,0)</f>
        <v>207900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7" t="s">
        <v>85</v>
      </c>
      <c r="BK205" s="203">
        <f>ROUND(I205*H205,2)</f>
        <v>207900</v>
      </c>
      <c r="BL205" s="17" t="s">
        <v>178</v>
      </c>
      <c r="BM205" s="202" t="s">
        <v>274</v>
      </c>
    </row>
    <row r="206" spans="1:65" s="12" customFormat="1" ht="11.25">
      <c r="B206" s="204"/>
      <c r="C206" s="205"/>
      <c r="D206" s="206" t="s">
        <v>180</v>
      </c>
      <c r="E206" s="207" t="s">
        <v>1</v>
      </c>
      <c r="F206" s="208" t="s">
        <v>275</v>
      </c>
      <c r="G206" s="205"/>
      <c r="H206" s="207" t="s">
        <v>1</v>
      </c>
      <c r="I206" s="209"/>
      <c r="J206" s="205"/>
      <c r="K206" s="205"/>
      <c r="L206" s="210"/>
      <c r="M206" s="211"/>
      <c r="N206" s="212"/>
      <c r="O206" s="212"/>
      <c r="P206" s="212"/>
      <c r="Q206" s="212"/>
      <c r="R206" s="212"/>
      <c r="S206" s="212"/>
      <c r="T206" s="213"/>
      <c r="AT206" s="214" t="s">
        <v>180</v>
      </c>
      <c r="AU206" s="214" t="s">
        <v>87</v>
      </c>
      <c r="AV206" s="12" t="s">
        <v>85</v>
      </c>
      <c r="AW206" s="12" t="s">
        <v>32</v>
      </c>
      <c r="AX206" s="12" t="s">
        <v>77</v>
      </c>
      <c r="AY206" s="214" t="s">
        <v>171</v>
      </c>
    </row>
    <row r="207" spans="1:65" s="13" customFormat="1" ht="11.25">
      <c r="B207" s="215"/>
      <c r="C207" s="216"/>
      <c r="D207" s="206" t="s">
        <v>180</v>
      </c>
      <c r="E207" s="217" t="s">
        <v>1</v>
      </c>
      <c r="F207" s="218" t="s">
        <v>276</v>
      </c>
      <c r="G207" s="216"/>
      <c r="H207" s="219">
        <v>186.72</v>
      </c>
      <c r="I207" s="220"/>
      <c r="J207" s="216"/>
      <c r="K207" s="216"/>
      <c r="L207" s="221"/>
      <c r="M207" s="222"/>
      <c r="N207" s="223"/>
      <c r="O207" s="223"/>
      <c r="P207" s="223"/>
      <c r="Q207" s="223"/>
      <c r="R207" s="223"/>
      <c r="S207" s="223"/>
      <c r="T207" s="224"/>
      <c r="AT207" s="225" t="s">
        <v>180</v>
      </c>
      <c r="AU207" s="225" t="s">
        <v>87</v>
      </c>
      <c r="AV207" s="13" t="s">
        <v>87</v>
      </c>
      <c r="AW207" s="13" t="s">
        <v>32</v>
      </c>
      <c r="AX207" s="13" t="s">
        <v>77</v>
      </c>
      <c r="AY207" s="225" t="s">
        <v>171</v>
      </c>
    </row>
    <row r="208" spans="1:65" s="13" customFormat="1" ht="11.25">
      <c r="B208" s="215"/>
      <c r="C208" s="216"/>
      <c r="D208" s="206" t="s">
        <v>180</v>
      </c>
      <c r="E208" s="217" t="s">
        <v>1</v>
      </c>
      <c r="F208" s="218" t="s">
        <v>277</v>
      </c>
      <c r="G208" s="216"/>
      <c r="H208" s="219">
        <v>-38.1</v>
      </c>
      <c r="I208" s="220"/>
      <c r="J208" s="216"/>
      <c r="K208" s="216"/>
      <c r="L208" s="221"/>
      <c r="M208" s="222"/>
      <c r="N208" s="223"/>
      <c r="O208" s="223"/>
      <c r="P208" s="223"/>
      <c r="Q208" s="223"/>
      <c r="R208" s="223"/>
      <c r="S208" s="223"/>
      <c r="T208" s="224"/>
      <c r="AT208" s="225" t="s">
        <v>180</v>
      </c>
      <c r="AU208" s="225" t="s">
        <v>87</v>
      </c>
      <c r="AV208" s="13" t="s">
        <v>87</v>
      </c>
      <c r="AW208" s="13" t="s">
        <v>32</v>
      </c>
      <c r="AX208" s="13" t="s">
        <v>77</v>
      </c>
      <c r="AY208" s="225" t="s">
        <v>171</v>
      </c>
    </row>
    <row r="209" spans="1:65" s="13" customFormat="1" ht="11.25">
      <c r="B209" s="215"/>
      <c r="C209" s="216"/>
      <c r="D209" s="206" t="s">
        <v>180</v>
      </c>
      <c r="E209" s="217" t="s">
        <v>1</v>
      </c>
      <c r="F209" s="218" t="s">
        <v>278</v>
      </c>
      <c r="G209" s="216"/>
      <c r="H209" s="219">
        <v>-13.62</v>
      </c>
      <c r="I209" s="220"/>
      <c r="J209" s="216"/>
      <c r="K209" s="216"/>
      <c r="L209" s="221"/>
      <c r="M209" s="222"/>
      <c r="N209" s="223"/>
      <c r="O209" s="223"/>
      <c r="P209" s="223"/>
      <c r="Q209" s="223"/>
      <c r="R209" s="223"/>
      <c r="S209" s="223"/>
      <c r="T209" s="224"/>
      <c r="AT209" s="225" t="s">
        <v>180</v>
      </c>
      <c r="AU209" s="225" t="s">
        <v>87</v>
      </c>
      <c r="AV209" s="13" t="s">
        <v>87</v>
      </c>
      <c r="AW209" s="13" t="s">
        <v>32</v>
      </c>
      <c r="AX209" s="13" t="s">
        <v>77</v>
      </c>
      <c r="AY209" s="225" t="s">
        <v>171</v>
      </c>
    </row>
    <row r="210" spans="1:65" s="14" customFormat="1" ht="11.25">
      <c r="B210" s="226"/>
      <c r="C210" s="227"/>
      <c r="D210" s="206" t="s">
        <v>180</v>
      </c>
      <c r="E210" s="228" t="s">
        <v>1</v>
      </c>
      <c r="F210" s="229" t="s">
        <v>210</v>
      </c>
      <c r="G210" s="227"/>
      <c r="H210" s="230">
        <v>135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AT210" s="236" t="s">
        <v>180</v>
      </c>
      <c r="AU210" s="236" t="s">
        <v>87</v>
      </c>
      <c r="AV210" s="14" t="s">
        <v>178</v>
      </c>
      <c r="AW210" s="14" t="s">
        <v>32</v>
      </c>
      <c r="AX210" s="14" t="s">
        <v>85</v>
      </c>
      <c r="AY210" s="236" t="s">
        <v>171</v>
      </c>
    </row>
    <row r="211" spans="1:65" s="1" customFormat="1" ht="24.2" customHeight="1">
      <c r="A211" s="34"/>
      <c r="B211" s="35"/>
      <c r="C211" s="192" t="s">
        <v>279</v>
      </c>
      <c r="D211" s="192" t="s">
        <v>173</v>
      </c>
      <c r="E211" s="193" t="s">
        <v>280</v>
      </c>
      <c r="F211" s="194" t="s">
        <v>281</v>
      </c>
      <c r="G211" s="195" t="s">
        <v>282</v>
      </c>
      <c r="H211" s="196">
        <v>3</v>
      </c>
      <c r="I211" s="197">
        <v>1495</v>
      </c>
      <c r="J211" s="196">
        <f>ROUND(I211*H211,2)</f>
        <v>4485</v>
      </c>
      <c r="K211" s="194" t="s">
        <v>1</v>
      </c>
      <c r="L211" s="39"/>
      <c r="M211" s="198" t="s">
        <v>1</v>
      </c>
      <c r="N211" s="199" t="s">
        <v>42</v>
      </c>
      <c r="O211" s="71"/>
      <c r="P211" s="200">
        <f>O211*H211</f>
        <v>0</v>
      </c>
      <c r="Q211" s="200">
        <v>0</v>
      </c>
      <c r="R211" s="200">
        <f>Q211*H211</f>
        <v>0</v>
      </c>
      <c r="S211" s="200">
        <v>0</v>
      </c>
      <c r="T211" s="201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2" t="s">
        <v>178</v>
      </c>
      <c r="AT211" s="202" t="s">
        <v>173</v>
      </c>
      <c r="AU211" s="202" t="s">
        <v>87</v>
      </c>
      <c r="AY211" s="17" t="s">
        <v>171</v>
      </c>
      <c r="BE211" s="203">
        <f>IF(N211="základní",J211,0)</f>
        <v>4485</v>
      </c>
      <c r="BF211" s="203">
        <f>IF(N211="snížená",J211,0)</f>
        <v>0</v>
      </c>
      <c r="BG211" s="203">
        <f>IF(N211="zákl. přenesená",J211,0)</f>
        <v>0</v>
      </c>
      <c r="BH211" s="203">
        <f>IF(N211="sníž. přenesená",J211,0)</f>
        <v>0</v>
      </c>
      <c r="BI211" s="203">
        <f>IF(N211="nulová",J211,0)</f>
        <v>0</v>
      </c>
      <c r="BJ211" s="17" t="s">
        <v>85</v>
      </c>
      <c r="BK211" s="203">
        <f>ROUND(I211*H211,2)</f>
        <v>4485</v>
      </c>
      <c r="BL211" s="17" t="s">
        <v>178</v>
      </c>
      <c r="BM211" s="202" t="s">
        <v>283</v>
      </c>
    </row>
    <row r="212" spans="1:65" s="1" customFormat="1" ht="24.2" customHeight="1">
      <c r="A212" s="34"/>
      <c r="B212" s="35"/>
      <c r="C212" s="192" t="s">
        <v>284</v>
      </c>
      <c r="D212" s="192" t="s">
        <v>173</v>
      </c>
      <c r="E212" s="193" t="s">
        <v>285</v>
      </c>
      <c r="F212" s="194" t="s">
        <v>286</v>
      </c>
      <c r="G212" s="195" t="s">
        <v>220</v>
      </c>
      <c r="H212" s="196">
        <v>27.35</v>
      </c>
      <c r="I212" s="197">
        <v>1510</v>
      </c>
      <c r="J212" s="196">
        <f>ROUND(I212*H212,2)</f>
        <v>41298.5</v>
      </c>
      <c r="K212" s="194" t="s">
        <v>177</v>
      </c>
      <c r="L212" s="39"/>
      <c r="M212" s="198" t="s">
        <v>1</v>
      </c>
      <c r="N212" s="199" t="s">
        <v>42</v>
      </c>
      <c r="O212" s="71"/>
      <c r="P212" s="200">
        <f>O212*H212</f>
        <v>0</v>
      </c>
      <c r="Q212" s="200">
        <v>0.25006</v>
      </c>
      <c r="R212" s="200">
        <f>Q212*H212</f>
        <v>6.8391410000000006</v>
      </c>
      <c r="S212" s="200">
        <v>0</v>
      </c>
      <c r="T212" s="201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2" t="s">
        <v>178</v>
      </c>
      <c r="AT212" s="202" t="s">
        <v>173</v>
      </c>
      <c r="AU212" s="202" t="s">
        <v>87</v>
      </c>
      <c r="AY212" s="17" t="s">
        <v>171</v>
      </c>
      <c r="BE212" s="203">
        <f>IF(N212="základní",J212,0)</f>
        <v>41298.5</v>
      </c>
      <c r="BF212" s="203">
        <f>IF(N212="snížená",J212,0)</f>
        <v>0</v>
      </c>
      <c r="BG212" s="203">
        <f>IF(N212="zákl. přenesená",J212,0)</f>
        <v>0</v>
      </c>
      <c r="BH212" s="203">
        <f>IF(N212="sníž. přenesená",J212,0)</f>
        <v>0</v>
      </c>
      <c r="BI212" s="203">
        <f>IF(N212="nulová",J212,0)</f>
        <v>0</v>
      </c>
      <c r="BJ212" s="17" t="s">
        <v>85</v>
      </c>
      <c r="BK212" s="203">
        <f>ROUND(I212*H212,2)</f>
        <v>41298.5</v>
      </c>
      <c r="BL212" s="17" t="s">
        <v>178</v>
      </c>
      <c r="BM212" s="202" t="s">
        <v>287</v>
      </c>
    </row>
    <row r="213" spans="1:65" s="12" customFormat="1" ht="11.25">
      <c r="B213" s="204"/>
      <c r="C213" s="205"/>
      <c r="D213" s="206" t="s">
        <v>180</v>
      </c>
      <c r="E213" s="207" t="s">
        <v>1</v>
      </c>
      <c r="F213" s="208" t="s">
        <v>288</v>
      </c>
      <c r="G213" s="205"/>
      <c r="H213" s="207" t="s">
        <v>1</v>
      </c>
      <c r="I213" s="209"/>
      <c r="J213" s="205"/>
      <c r="K213" s="205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180</v>
      </c>
      <c r="AU213" s="214" t="s">
        <v>87</v>
      </c>
      <c r="AV213" s="12" t="s">
        <v>85</v>
      </c>
      <c r="AW213" s="12" t="s">
        <v>32</v>
      </c>
      <c r="AX213" s="12" t="s">
        <v>77</v>
      </c>
      <c r="AY213" s="214" t="s">
        <v>171</v>
      </c>
    </row>
    <row r="214" spans="1:65" s="13" customFormat="1" ht="11.25">
      <c r="B214" s="215"/>
      <c r="C214" s="216"/>
      <c r="D214" s="206" t="s">
        <v>180</v>
      </c>
      <c r="E214" s="217" t="s">
        <v>1</v>
      </c>
      <c r="F214" s="218" t="s">
        <v>289</v>
      </c>
      <c r="G214" s="216"/>
      <c r="H214" s="219">
        <v>27.35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180</v>
      </c>
      <c r="AU214" s="225" t="s">
        <v>87</v>
      </c>
      <c r="AV214" s="13" t="s">
        <v>87</v>
      </c>
      <c r="AW214" s="13" t="s">
        <v>32</v>
      </c>
      <c r="AX214" s="13" t="s">
        <v>85</v>
      </c>
      <c r="AY214" s="225" t="s">
        <v>171</v>
      </c>
    </row>
    <row r="215" spans="1:65" s="1" customFormat="1" ht="21.75" customHeight="1">
      <c r="A215" s="34"/>
      <c r="B215" s="35"/>
      <c r="C215" s="192" t="s">
        <v>290</v>
      </c>
      <c r="D215" s="192" t="s">
        <v>173</v>
      </c>
      <c r="E215" s="193" t="s">
        <v>291</v>
      </c>
      <c r="F215" s="194" t="s">
        <v>292</v>
      </c>
      <c r="G215" s="195" t="s">
        <v>176</v>
      </c>
      <c r="H215" s="196">
        <v>1.8</v>
      </c>
      <c r="I215" s="197">
        <v>5000</v>
      </c>
      <c r="J215" s="196">
        <f>ROUND(I215*H215,2)</f>
        <v>9000</v>
      </c>
      <c r="K215" s="194" t="s">
        <v>177</v>
      </c>
      <c r="L215" s="39"/>
      <c r="M215" s="198" t="s">
        <v>1</v>
      </c>
      <c r="N215" s="199" t="s">
        <v>42</v>
      </c>
      <c r="O215" s="71"/>
      <c r="P215" s="200">
        <f>O215*H215</f>
        <v>0</v>
      </c>
      <c r="Q215" s="200">
        <v>2.5018699999999998</v>
      </c>
      <c r="R215" s="200">
        <f>Q215*H215</f>
        <v>4.5033659999999998</v>
      </c>
      <c r="S215" s="200">
        <v>0</v>
      </c>
      <c r="T215" s="201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2" t="s">
        <v>178</v>
      </c>
      <c r="AT215" s="202" t="s">
        <v>173</v>
      </c>
      <c r="AU215" s="202" t="s">
        <v>87</v>
      </c>
      <c r="AY215" s="17" t="s">
        <v>171</v>
      </c>
      <c r="BE215" s="203">
        <f>IF(N215="základní",J215,0)</f>
        <v>9000</v>
      </c>
      <c r="BF215" s="203">
        <f>IF(N215="snížená",J215,0)</f>
        <v>0</v>
      </c>
      <c r="BG215" s="203">
        <f>IF(N215="zákl. přenesená",J215,0)</f>
        <v>0</v>
      </c>
      <c r="BH215" s="203">
        <f>IF(N215="sníž. přenesená",J215,0)</f>
        <v>0</v>
      </c>
      <c r="BI215" s="203">
        <f>IF(N215="nulová",J215,0)</f>
        <v>0</v>
      </c>
      <c r="BJ215" s="17" t="s">
        <v>85</v>
      </c>
      <c r="BK215" s="203">
        <f>ROUND(I215*H215,2)</f>
        <v>9000</v>
      </c>
      <c r="BL215" s="17" t="s">
        <v>178</v>
      </c>
      <c r="BM215" s="202" t="s">
        <v>293</v>
      </c>
    </row>
    <row r="216" spans="1:65" s="12" customFormat="1" ht="11.25">
      <c r="B216" s="204"/>
      <c r="C216" s="205"/>
      <c r="D216" s="206" t="s">
        <v>180</v>
      </c>
      <c r="E216" s="207" t="s">
        <v>1</v>
      </c>
      <c r="F216" s="208" t="s">
        <v>294</v>
      </c>
      <c r="G216" s="205"/>
      <c r="H216" s="207" t="s">
        <v>1</v>
      </c>
      <c r="I216" s="209"/>
      <c r="J216" s="205"/>
      <c r="K216" s="205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180</v>
      </c>
      <c r="AU216" s="214" t="s">
        <v>87</v>
      </c>
      <c r="AV216" s="12" t="s">
        <v>85</v>
      </c>
      <c r="AW216" s="12" t="s">
        <v>32</v>
      </c>
      <c r="AX216" s="12" t="s">
        <v>77</v>
      </c>
      <c r="AY216" s="214" t="s">
        <v>171</v>
      </c>
    </row>
    <row r="217" spans="1:65" s="12" customFormat="1" ht="11.25">
      <c r="B217" s="204"/>
      <c r="C217" s="205"/>
      <c r="D217" s="206" t="s">
        <v>180</v>
      </c>
      <c r="E217" s="207" t="s">
        <v>1</v>
      </c>
      <c r="F217" s="208" t="s">
        <v>295</v>
      </c>
      <c r="G217" s="205"/>
      <c r="H217" s="207" t="s">
        <v>1</v>
      </c>
      <c r="I217" s="209"/>
      <c r="J217" s="205"/>
      <c r="K217" s="205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180</v>
      </c>
      <c r="AU217" s="214" t="s">
        <v>87</v>
      </c>
      <c r="AV217" s="12" t="s">
        <v>85</v>
      </c>
      <c r="AW217" s="12" t="s">
        <v>32</v>
      </c>
      <c r="AX217" s="12" t="s">
        <v>77</v>
      </c>
      <c r="AY217" s="214" t="s">
        <v>171</v>
      </c>
    </row>
    <row r="218" spans="1:65" s="13" customFormat="1" ht="11.25">
      <c r="B218" s="215"/>
      <c r="C218" s="216"/>
      <c r="D218" s="206" t="s">
        <v>180</v>
      </c>
      <c r="E218" s="217" t="s">
        <v>1</v>
      </c>
      <c r="F218" s="218" t="s">
        <v>296</v>
      </c>
      <c r="G218" s="216"/>
      <c r="H218" s="219">
        <v>1.8</v>
      </c>
      <c r="I218" s="220"/>
      <c r="J218" s="216"/>
      <c r="K218" s="216"/>
      <c r="L218" s="221"/>
      <c r="M218" s="222"/>
      <c r="N218" s="223"/>
      <c r="O218" s="223"/>
      <c r="P218" s="223"/>
      <c r="Q218" s="223"/>
      <c r="R218" s="223"/>
      <c r="S218" s="223"/>
      <c r="T218" s="224"/>
      <c r="AT218" s="225" t="s">
        <v>180</v>
      </c>
      <c r="AU218" s="225" t="s">
        <v>87</v>
      </c>
      <c r="AV218" s="13" t="s">
        <v>87</v>
      </c>
      <c r="AW218" s="13" t="s">
        <v>32</v>
      </c>
      <c r="AX218" s="13" t="s">
        <v>85</v>
      </c>
      <c r="AY218" s="225" t="s">
        <v>171</v>
      </c>
    </row>
    <row r="219" spans="1:65" s="1" customFormat="1" ht="24.2" customHeight="1">
      <c r="A219" s="34"/>
      <c r="B219" s="35"/>
      <c r="C219" s="192" t="s">
        <v>7</v>
      </c>
      <c r="D219" s="192" t="s">
        <v>173</v>
      </c>
      <c r="E219" s="193" t="s">
        <v>297</v>
      </c>
      <c r="F219" s="194" t="s">
        <v>298</v>
      </c>
      <c r="G219" s="195" t="s">
        <v>220</v>
      </c>
      <c r="H219" s="196">
        <v>23.4</v>
      </c>
      <c r="I219" s="197">
        <v>1092</v>
      </c>
      <c r="J219" s="196">
        <f>ROUND(I219*H219,2)</f>
        <v>25552.799999999999</v>
      </c>
      <c r="K219" s="194" t="s">
        <v>177</v>
      </c>
      <c r="L219" s="39"/>
      <c r="M219" s="198" t="s">
        <v>1</v>
      </c>
      <c r="N219" s="199" t="s">
        <v>42</v>
      </c>
      <c r="O219" s="71"/>
      <c r="P219" s="200">
        <f>O219*H219</f>
        <v>0</v>
      </c>
      <c r="Q219" s="200">
        <v>2.4399999999999999E-3</v>
      </c>
      <c r="R219" s="200">
        <f>Q219*H219</f>
        <v>5.7095999999999994E-2</v>
      </c>
      <c r="S219" s="200">
        <v>0</v>
      </c>
      <c r="T219" s="201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2" t="s">
        <v>178</v>
      </c>
      <c r="AT219" s="202" t="s">
        <v>173</v>
      </c>
      <c r="AU219" s="202" t="s">
        <v>87</v>
      </c>
      <c r="AY219" s="17" t="s">
        <v>171</v>
      </c>
      <c r="BE219" s="203">
        <f>IF(N219="základní",J219,0)</f>
        <v>25552.799999999999</v>
      </c>
      <c r="BF219" s="203">
        <f>IF(N219="snížená",J219,0)</f>
        <v>0</v>
      </c>
      <c r="BG219" s="203">
        <f>IF(N219="zákl. přenesená",J219,0)</f>
        <v>0</v>
      </c>
      <c r="BH219" s="203">
        <f>IF(N219="sníž. přenesená",J219,0)</f>
        <v>0</v>
      </c>
      <c r="BI219" s="203">
        <f>IF(N219="nulová",J219,0)</f>
        <v>0</v>
      </c>
      <c r="BJ219" s="17" t="s">
        <v>85</v>
      </c>
      <c r="BK219" s="203">
        <f>ROUND(I219*H219,2)</f>
        <v>25552.799999999999</v>
      </c>
      <c r="BL219" s="17" t="s">
        <v>178</v>
      </c>
      <c r="BM219" s="202" t="s">
        <v>299</v>
      </c>
    </row>
    <row r="220" spans="1:65" s="12" customFormat="1" ht="11.25">
      <c r="B220" s="204"/>
      <c r="C220" s="205"/>
      <c r="D220" s="206" t="s">
        <v>180</v>
      </c>
      <c r="E220" s="207" t="s">
        <v>1</v>
      </c>
      <c r="F220" s="208" t="s">
        <v>294</v>
      </c>
      <c r="G220" s="205"/>
      <c r="H220" s="207" t="s">
        <v>1</v>
      </c>
      <c r="I220" s="209"/>
      <c r="J220" s="205"/>
      <c r="K220" s="205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180</v>
      </c>
      <c r="AU220" s="214" t="s">
        <v>87</v>
      </c>
      <c r="AV220" s="12" t="s">
        <v>85</v>
      </c>
      <c r="AW220" s="12" t="s">
        <v>32</v>
      </c>
      <c r="AX220" s="12" t="s">
        <v>77</v>
      </c>
      <c r="AY220" s="214" t="s">
        <v>171</v>
      </c>
    </row>
    <row r="221" spans="1:65" s="13" customFormat="1" ht="11.25">
      <c r="B221" s="215"/>
      <c r="C221" s="216"/>
      <c r="D221" s="206" t="s">
        <v>180</v>
      </c>
      <c r="E221" s="217" t="s">
        <v>1</v>
      </c>
      <c r="F221" s="218" t="s">
        <v>300</v>
      </c>
      <c r="G221" s="216"/>
      <c r="H221" s="219">
        <v>23.4</v>
      </c>
      <c r="I221" s="220"/>
      <c r="J221" s="216"/>
      <c r="K221" s="216"/>
      <c r="L221" s="221"/>
      <c r="M221" s="222"/>
      <c r="N221" s="223"/>
      <c r="O221" s="223"/>
      <c r="P221" s="223"/>
      <c r="Q221" s="223"/>
      <c r="R221" s="223"/>
      <c r="S221" s="223"/>
      <c r="T221" s="224"/>
      <c r="AT221" s="225" t="s">
        <v>180</v>
      </c>
      <c r="AU221" s="225" t="s">
        <v>87</v>
      </c>
      <c r="AV221" s="13" t="s">
        <v>87</v>
      </c>
      <c r="AW221" s="13" t="s">
        <v>32</v>
      </c>
      <c r="AX221" s="13" t="s">
        <v>85</v>
      </c>
      <c r="AY221" s="225" t="s">
        <v>171</v>
      </c>
    </row>
    <row r="222" spans="1:65" s="1" customFormat="1" ht="24.2" customHeight="1">
      <c r="A222" s="34"/>
      <c r="B222" s="35"/>
      <c r="C222" s="192" t="s">
        <v>301</v>
      </c>
      <c r="D222" s="192" t="s">
        <v>173</v>
      </c>
      <c r="E222" s="193" t="s">
        <v>302</v>
      </c>
      <c r="F222" s="194" t="s">
        <v>303</v>
      </c>
      <c r="G222" s="195" t="s">
        <v>220</v>
      </c>
      <c r="H222" s="196">
        <v>23.4</v>
      </c>
      <c r="I222" s="197">
        <v>205</v>
      </c>
      <c r="J222" s="196">
        <f>ROUND(I222*H222,2)</f>
        <v>4797</v>
      </c>
      <c r="K222" s="194" t="s">
        <v>177</v>
      </c>
      <c r="L222" s="39"/>
      <c r="M222" s="198" t="s">
        <v>1</v>
      </c>
      <c r="N222" s="199" t="s">
        <v>42</v>
      </c>
      <c r="O222" s="71"/>
      <c r="P222" s="200">
        <f>O222*H222</f>
        <v>0</v>
      </c>
      <c r="Q222" s="200">
        <v>0</v>
      </c>
      <c r="R222" s="200">
        <f>Q222*H222</f>
        <v>0</v>
      </c>
      <c r="S222" s="200">
        <v>0</v>
      </c>
      <c r="T222" s="201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2" t="s">
        <v>178</v>
      </c>
      <c r="AT222" s="202" t="s">
        <v>173</v>
      </c>
      <c r="AU222" s="202" t="s">
        <v>87</v>
      </c>
      <c r="AY222" s="17" t="s">
        <v>171</v>
      </c>
      <c r="BE222" s="203">
        <f>IF(N222="základní",J222,0)</f>
        <v>4797</v>
      </c>
      <c r="BF222" s="203">
        <f>IF(N222="snížená",J222,0)</f>
        <v>0</v>
      </c>
      <c r="BG222" s="203">
        <f>IF(N222="zákl. přenesená",J222,0)</f>
        <v>0</v>
      </c>
      <c r="BH222" s="203">
        <f>IF(N222="sníž. přenesená",J222,0)</f>
        <v>0</v>
      </c>
      <c r="BI222" s="203">
        <f>IF(N222="nulová",J222,0)</f>
        <v>0</v>
      </c>
      <c r="BJ222" s="17" t="s">
        <v>85</v>
      </c>
      <c r="BK222" s="203">
        <f>ROUND(I222*H222,2)</f>
        <v>4797</v>
      </c>
      <c r="BL222" s="17" t="s">
        <v>178</v>
      </c>
      <c r="BM222" s="202" t="s">
        <v>304</v>
      </c>
    </row>
    <row r="223" spans="1:65" s="1" customFormat="1" ht="33" customHeight="1">
      <c r="A223" s="34"/>
      <c r="B223" s="35"/>
      <c r="C223" s="192" t="s">
        <v>305</v>
      </c>
      <c r="D223" s="192" t="s">
        <v>173</v>
      </c>
      <c r="E223" s="193" t="s">
        <v>306</v>
      </c>
      <c r="F223" s="194" t="s">
        <v>307</v>
      </c>
      <c r="G223" s="195" t="s">
        <v>308</v>
      </c>
      <c r="H223" s="196">
        <v>2</v>
      </c>
      <c r="I223" s="197">
        <v>239</v>
      </c>
      <c r="J223" s="196">
        <f>ROUND(I223*H223,2)</f>
        <v>478</v>
      </c>
      <c r="K223" s="194" t="s">
        <v>309</v>
      </c>
      <c r="L223" s="39"/>
      <c r="M223" s="198" t="s">
        <v>1</v>
      </c>
      <c r="N223" s="199" t="s">
        <v>42</v>
      </c>
      <c r="O223" s="71"/>
      <c r="P223" s="200">
        <f>O223*H223</f>
        <v>0</v>
      </c>
      <c r="Q223" s="200">
        <v>4.6940000000000003E-2</v>
      </c>
      <c r="R223" s="200">
        <f>Q223*H223</f>
        <v>9.3880000000000005E-2</v>
      </c>
      <c r="S223" s="200">
        <v>0</v>
      </c>
      <c r="T223" s="201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2" t="s">
        <v>178</v>
      </c>
      <c r="AT223" s="202" t="s">
        <v>173</v>
      </c>
      <c r="AU223" s="202" t="s">
        <v>87</v>
      </c>
      <c r="AY223" s="17" t="s">
        <v>171</v>
      </c>
      <c r="BE223" s="203">
        <f>IF(N223="základní",J223,0)</f>
        <v>478</v>
      </c>
      <c r="BF223" s="203">
        <f>IF(N223="snížená",J223,0)</f>
        <v>0</v>
      </c>
      <c r="BG223" s="203">
        <f>IF(N223="zákl. přenesená",J223,0)</f>
        <v>0</v>
      </c>
      <c r="BH223" s="203">
        <f>IF(N223="sníž. přenesená",J223,0)</f>
        <v>0</v>
      </c>
      <c r="BI223" s="203">
        <f>IF(N223="nulová",J223,0)</f>
        <v>0</v>
      </c>
      <c r="BJ223" s="17" t="s">
        <v>85</v>
      </c>
      <c r="BK223" s="203">
        <f>ROUND(I223*H223,2)</f>
        <v>478</v>
      </c>
      <c r="BL223" s="17" t="s">
        <v>178</v>
      </c>
      <c r="BM223" s="202" t="s">
        <v>310</v>
      </c>
    </row>
    <row r="224" spans="1:65" s="12" customFormat="1" ht="11.25">
      <c r="B224" s="204"/>
      <c r="C224" s="205"/>
      <c r="D224" s="206" t="s">
        <v>180</v>
      </c>
      <c r="E224" s="207" t="s">
        <v>1</v>
      </c>
      <c r="F224" s="208" t="s">
        <v>311</v>
      </c>
      <c r="G224" s="205"/>
      <c r="H224" s="207" t="s">
        <v>1</v>
      </c>
      <c r="I224" s="209"/>
      <c r="J224" s="205"/>
      <c r="K224" s="205"/>
      <c r="L224" s="210"/>
      <c r="M224" s="211"/>
      <c r="N224" s="212"/>
      <c r="O224" s="212"/>
      <c r="P224" s="212"/>
      <c r="Q224" s="212"/>
      <c r="R224" s="212"/>
      <c r="S224" s="212"/>
      <c r="T224" s="213"/>
      <c r="AT224" s="214" t="s">
        <v>180</v>
      </c>
      <c r="AU224" s="214" t="s">
        <v>87</v>
      </c>
      <c r="AV224" s="12" t="s">
        <v>85</v>
      </c>
      <c r="AW224" s="12" t="s">
        <v>32</v>
      </c>
      <c r="AX224" s="12" t="s">
        <v>77</v>
      </c>
      <c r="AY224" s="214" t="s">
        <v>171</v>
      </c>
    </row>
    <row r="225" spans="1:65" s="13" customFormat="1" ht="11.25">
      <c r="B225" s="215"/>
      <c r="C225" s="216"/>
      <c r="D225" s="206" t="s">
        <v>180</v>
      </c>
      <c r="E225" s="217" t="s">
        <v>1</v>
      </c>
      <c r="F225" s="218" t="s">
        <v>87</v>
      </c>
      <c r="G225" s="216"/>
      <c r="H225" s="219">
        <v>2</v>
      </c>
      <c r="I225" s="220"/>
      <c r="J225" s="216"/>
      <c r="K225" s="216"/>
      <c r="L225" s="221"/>
      <c r="M225" s="222"/>
      <c r="N225" s="223"/>
      <c r="O225" s="223"/>
      <c r="P225" s="223"/>
      <c r="Q225" s="223"/>
      <c r="R225" s="223"/>
      <c r="S225" s="223"/>
      <c r="T225" s="224"/>
      <c r="AT225" s="225" t="s">
        <v>180</v>
      </c>
      <c r="AU225" s="225" t="s">
        <v>87</v>
      </c>
      <c r="AV225" s="13" t="s">
        <v>87</v>
      </c>
      <c r="AW225" s="13" t="s">
        <v>32</v>
      </c>
      <c r="AX225" s="13" t="s">
        <v>85</v>
      </c>
      <c r="AY225" s="225" t="s">
        <v>171</v>
      </c>
    </row>
    <row r="226" spans="1:65" s="1" customFormat="1" ht="24.2" customHeight="1">
      <c r="A226" s="34"/>
      <c r="B226" s="35"/>
      <c r="C226" s="192" t="s">
        <v>312</v>
      </c>
      <c r="D226" s="192" t="s">
        <v>173</v>
      </c>
      <c r="E226" s="193" t="s">
        <v>313</v>
      </c>
      <c r="F226" s="194" t="s">
        <v>314</v>
      </c>
      <c r="G226" s="195" t="s">
        <v>220</v>
      </c>
      <c r="H226" s="196">
        <v>68.099999999999994</v>
      </c>
      <c r="I226" s="197">
        <v>1000</v>
      </c>
      <c r="J226" s="196">
        <f>ROUND(I226*H226,2)</f>
        <v>68100</v>
      </c>
      <c r="K226" s="194" t="s">
        <v>177</v>
      </c>
      <c r="L226" s="39"/>
      <c r="M226" s="198" t="s">
        <v>1</v>
      </c>
      <c r="N226" s="199" t="s">
        <v>42</v>
      </c>
      <c r="O226" s="71"/>
      <c r="P226" s="200">
        <f>O226*H226</f>
        <v>0</v>
      </c>
      <c r="Q226" s="200">
        <v>0.14030000000000001</v>
      </c>
      <c r="R226" s="200">
        <f>Q226*H226</f>
        <v>9.55443</v>
      </c>
      <c r="S226" s="200">
        <v>0</v>
      </c>
      <c r="T226" s="201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2" t="s">
        <v>178</v>
      </c>
      <c r="AT226" s="202" t="s">
        <v>173</v>
      </c>
      <c r="AU226" s="202" t="s">
        <v>87</v>
      </c>
      <c r="AY226" s="17" t="s">
        <v>171</v>
      </c>
      <c r="BE226" s="203">
        <f>IF(N226="základní",J226,0)</f>
        <v>68100</v>
      </c>
      <c r="BF226" s="203">
        <f>IF(N226="snížená",J226,0)</f>
        <v>0</v>
      </c>
      <c r="BG226" s="203">
        <f>IF(N226="zákl. přenesená",J226,0)</f>
        <v>0</v>
      </c>
      <c r="BH226" s="203">
        <f>IF(N226="sníž. přenesená",J226,0)</f>
        <v>0</v>
      </c>
      <c r="BI226" s="203">
        <f>IF(N226="nulová",J226,0)</f>
        <v>0</v>
      </c>
      <c r="BJ226" s="17" t="s">
        <v>85</v>
      </c>
      <c r="BK226" s="203">
        <f>ROUND(I226*H226,2)</f>
        <v>68100</v>
      </c>
      <c r="BL226" s="17" t="s">
        <v>178</v>
      </c>
      <c r="BM226" s="202" t="s">
        <v>315</v>
      </c>
    </row>
    <row r="227" spans="1:65" s="12" customFormat="1" ht="11.25">
      <c r="B227" s="204"/>
      <c r="C227" s="205"/>
      <c r="D227" s="206" t="s">
        <v>180</v>
      </c>
      <c r="E227" s="207" t="s">
        <v>1</v>
      </c>
      <c r="F227" s="208" t="s">
        <v>288</v>
      </c>
      <c r="G227" s="205"/>
      <c r="H227" s="207" t="s">
        <v>1</v>
      </c>
      <c r="I227" s="209"/>
      <c r="J227" s="205"/>
      <c r="K227" s="205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180</v>
      </c>
      <c r="AU227" s="214" t="s">
        <v>87</v>
      </c>
      <c r="AV227" s="12" t="s">
        <v>85</v>
      </c>
      <c r="AW227" s="12" t="s">
        <v>32</v>
      </c>
      <c r="AX227" s="12" t="s">
        <v>77</v>
      </c>
      <c r="AY227" s="214" t="s">
        <v>171</v>
      </c>
    </row>
    <row r="228" spans="1:65" s="13" customFormat="1" ht="11.25">
      <c r="B228" s="215"/>
      <c r="C228" s="216"/>
      <c r="D228" s="206" t="s">
        <v>180</v>
      </c>
      <c r="E228" s="217" t="s">
        <v>1</v>
      </c>
      <c r="F228" s="218" t="s">
        <v>316</v>
      </c>
      <c r="G228" s="216"/>
      <c r="H228" s="219">
        <v>75.75</v>
      </c>
      <c r="I228" s="220"/>
      <c r="J228" s="216"/>
      <c r="K228" s="216"/>
      <c r="L228" s="221"/>
      <c r="M228" s="222"/>
      <c r="N228" s="223"/>
      <c r="O228" s="223"/>
      <c r="P228" s="223"/>
      <c r="Q228" s="223"/>
      <c r="R228" s="223"/>
      <c r="S228" s="223"/>
      <c r="T228" s="224"/>
      <c r="AT228" s="225" t="s">
        <v>180</v>
      </c>
      <c r="AU228" s="225" t="s">
        <v>87</v>
      </c>
      <c r="AV228" s="13" t="s">
        <v>87</v>
      </c>
      <c r="AW228" s="13" t="s">
        <v>32</v>
      </c>
      <c r="AX228" s="13" t="s">
        <v>77</v>
      </c>
      <c r="AY228" s="225" t="s">
        <v>171</v>
      </c>
    </row>
    <row r="229" spans="1:65" s="13" customFormat="1" ht="11.25">
      <c r="B229" s="215"/>
      <c r="C229" s="216"/>
      <c r="D229" s="206" t="s">
        <v>180</v>
      </c>
      <c r="E229" s="217" t="s">
        <v>1</v>
      </c>
      <c r="F229" s="218" t="s">
        <v>317</v>
      </c>
      <c r="G229" s="216"/>
      <c r="H229" s="219">
        <v>-7.65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180</v>
      </c>
      <c r="AU229" s="225" t="s">
        <v>87</v>
      </c>
      <c r="AV229" s="13" t="s">
        <v>87</v>
      </c>
      <c r="AW229" s="13" t="s">
        <v>32</v>
      </c>
      <c r="AX229" s="13" t="s">
        <v>77</v>
      </c>
      <c r="AY229" s="225" t="s">
        <v>171</v>
      </c>
    </row>
    <row r="230" spans="1:65" s="14" customFormat="1" ht="11.25">
      <c r="B230" s="226"/>
      <c r="C230" s="227"/>
      <c r="D230" s="206" t="s">
        <v>180</v>
      </c>
      <c r="E230" s="228" t="s">
        <v>1</v>
      </c>
      <c r="F230" s="229" t="s">
        <v>210</v>
      </c>
      <c r="G230" s="227"/>
      <c r="H230" s="230">
        <v>68.099999999999994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AT230" s="236" t="s">
        <v>180</v>
      </c>
      <c r="AU230" s="236" t="s">
        <v>87</v>
      </c>
      <c r="AV230" s="14" t="s">
        <v>178</v>
      </c>
      <c r="AW230" s="14" t="s">
        <v>32</v>
      </c>
      <c r="AX230" s="14" t="s">
        <v>85</v>
      </c>
      <c r="AY230" s="236" t="s">
        <v>171</v>
      </c>
    </row>
    <row r="231" spans="1:65" s="1" customFormat="1" ht="24.2" customHeight="1">
      <c r="A231" s="34"/>
      <c r="B231" s="35"/>
      <c r="C231" s="192" t="s">
        <v>318</v>
      </c>
      <c r="D231" s="192" t="s">
        <v>173</v>
      </c>
      <c r="E231" s="193" t="s">
        <v>319</v>
      </c>
      <c r="F231" s="194" t="s">
        <v>320</v>
      </c>
      <c r="G231" s="195" t="s">
        <v>220</v>
      </c>
      <c r="H231" s="196">
        <v>3.23</v>
      </c>
      <c r="I231" s="197">
        <v>492</v>
      </c>
      <c r="J231" s="196">
        <f>ROUND(I231*H231,2)</f>
        <v>1589.16</v>
      </c>
      <c r="K231" s="194" t="s">
        <v>177</v>
      </c>
      <c r="L231" s="39"/>
      <c r="M231" s="198" t="s">
        <v>1</v>
      </c>
      <c r="N231" s="199" t="s">
        <v>42</v>
      </c>
      <c r="O231" s="71"/>
      <c r="P231" s="200">
        <f>O231*H231</f>
        <v>0</v>
      </c>
      <c r="Q231" s="200">
        <v>0.1094</v>
      </c>
      <c r="R231" s="200">
        <f>Q231*H231</f>
        <v>0.35336200000000001</v>
      </c>
      <c r="S231" s="200">
        <v>0</v>
      </c>
      <c r="T231" s="201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2" t="s">
        <v>178</v>
      </c>
      <c r="AT231" s="202" t="s">
        <v>173</v>
      </c>
      <c r="AU231" s="202" t="s">
        <v>87</v>
      </c>
      <c r="AY231" s="17" t="s">
        <v>171</v>
      </c>
      <c r="BE231" s="203">
        <f>IF(N231="základní",J231,0)</f>
        <v>1589.16</v>
      </c>
      <c r="BF231" s="203">
        <f>IF(N231="snížená",J231,0)</f>
        <v>0</v>
      </c>
      <c r="BG231" s="203">
        <f>IF(N231="zákl. přenesená",J231,0)</f>
        <v>0</v>
      </c>
      <c r="BH231" s="203">
        <f>IF(N231="sníž. přenesená",J231,0)</f>
        <v>0</v>
      </c>
      <c r="BI231" s="203">
        <f>IF(N231="nulová",J231,0)</f>
        <v>0</v>
      </c>
      <c r="BJ231" s="17" t="s">
        <v>85</v>
      </c>
      <c r="BK231" s="203">
        <f>ROUND(I231*H231,2)</f>
        <v>1589.16</v>
      </c>
      <c r="BL231" s="17" t="s">
        <v>178</v>
      </c>
      <c r="BM231" s="202" t="s">
        <v>321</v>
      </c>
    </row>
    <row r="232" spans="1:65" s="12" customFormat="1" ht="11.25">
      <c r="B232" s="204"/>
      <c r="C232" s="205"/>
      <c r="D232" s="206" t="s">
        <v>180</v>
      </c>
      <c r="E232" s="207" t="s">
        <v>1</v>
      </c>
      <c r="F232" s="208" t="s">
        <v>322</v>
      </c>
      <c r="G232" s="205"/>
      <c r="H232" s="207" t="s">
        <v>1</v>
      </c>
      <c r="I232" s="209"/>
      <c r="J232" s="205"/>
      <c r="K232" s="205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180</v>
      </c>
      <c r="AU232" s="214" t="s">
        <v>87</v>
      </c>
      <c r="AV232" s="12" t="s">
        <v>85</v>
      </c>
      <c r="AW232" s="12" t="s">
        <v>32</v>
      </c>
      <c r="AX232" s="12" t="s">
        <v>77</v>
      </c>
      <c r="AY232" s="214" t="s">
        <v>171</v>
      </c>
    </row>
    <row r="233" spans="1:65" s="13" customFormat="1" ht="11.25">
      <c r="B233" s="215"/>
      <c r="C233" s="216"/>
      <c r="D233" s="206" t="s">
        <v>180</v>
      </c>
      <c r="E233" s="217" t="s">
        <v>1</v>
      </c>
      <c r="F233" s="218" t="s">
        <v>323</v>
      </c>
      <c r="G233" s="216"/>
      <c r="H233" s="219">
        <v>3.23</v>
      </c>
      <c r="I233" s="220"/>
      <c r="J233" s="216"/>
      <c r="K233" s="216"/>
      <c r="L233" s="221"/>
      <c r="M233" s="222"/>
      <c r="N233" s="223"/>
      <c r="O233" s="223"/>
      <c r="P233" s="223"/>
      <c r="Q233" s="223"/>
      <c r="R233" s="223"/>
      <c r="S233" s="223"/>
      <c r="T233" s="224"/>
      <c r="AT233" s="225" t="s">
        <v>180</v>
      </c>
      <c r="AU233" s="225" t="s">
        <v>87</v>
      </c>
      <c r="AV233" s="13" t="s">
        <v>87</v>
      </c>
      <c r="AW233" s="13" t="s">
        <v>32</v>
      </c>
      <c r="AX233" s="13" t="s">
        <v>85</v>
      </c>
      <c r="AY233" s="225" t="s">
        <v>171</v>
      </c>
    </row>
    <row r="234" spans="1:65" s="1" customFormat="1" ht="21.75" customHeight="1">
      <c r="A234" s="34"/>
      <c r="B234" s="35"/>
      <c r="C234" s="192" t="s">
        <v>324</v>
      </c>
      <c r="D234" s="192" t="s">
        <v>173</v>
      </c>
      <c r="E234" s="193" t="s">
        <v>325</v>
      </c>
      <c r="F234" s="194" t="s">
        <v>326</v>
      </c>
      <c r="G234" s="195" t="s">
        <v>308</v>
      </c>
      <c r="H234" s="196">
        <v>4</v>
      </c>
      <c r="I234" s="197">
        <v>505</v>
      </c>
      <c r="J234" s="196">
        <f>ROUND(I234*H234,2)</f>
        <v>2020</v>
      </c>
      <c r="K234" s="194" t="s">
        <v>177</v>
      </c>
      <c r="L234" s="39"/>
      <c r="M234" s="198" t="s">
        <v>1</v>
      </c>
      <c r="N234" s="199" t="s">
        <v>42</v>
      </c>
      <c r="O234" s="71"/>
      <c r="P234" s="200">
        <f>O234*H234</f>
        <v>0</v>
      </c>
      <c r="Q234" s="200">
        <v>2.6929999999999999E-2</v>
      </c>
      <c r="R234" s="200">
        <f>Q234*H234</f>
        <v>0.10772</v>
      </c>
      <c r="S234" s="200">
        <v>0</v>
      </c>
      <c r="T234" s="201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2" t="s">
        <v>178</v>
      </c>
      <c r="AT234" s="202" t="s">
        <v>173</v>
      </c>
      <c r="AU234" s="202" t="s">
        <v>87</v>
      </c>
      <c r="AY234" s="17" t="s">
        <v>171</v>
      </c>
      <c r="BE234" s="203">
        <f>IF(N234="základní",J234,0)</f>
        <v>2020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7" t="s">
        <v>85</v>
      </c>
      <c r="BK234" s="203">
        <f>ROUND(I234*H234,2)</f>
        <v>2020</v>
      </c>
      <c r="BL234" s="17" t="s">
        <v>178</v>
      </c>
      <c r="BM234" s="202" t="s">
        <v>327</v>
      </c>
    </row>
    <row r="235" spans="1:65" s="1" customFormat="1" ht="24.2" customHeight="1">
      <c r="A235" s="34"/>
      <c r="B235" s="35"/>
      <c r="C235" s="192" t="s">
        <v>328</v>
      </c>
      <c r="D235" s="192" t="s">
        <v>173</v>
      </c>
      <c r="E235" s="193" t="s">
        <v>329</v>
      </c>
      <c r="F235" s="194" t="s">
        <v>330</v>
      </c>
      <c r="G235" s="195" t="s">
        <v>308</v>
      </c>
      <c r="H235" s="196">
        <v>5</v>
      </c>
      <c r="I235" s="197">
        <v>2060</v>
      </c>
      <c r="J235" s="196">
        <f>ROUND(I235*H235,2)</f>
        <v>10300</v>
      </c>
      <c r="K235" s="194" t="s">
        <v>177</v>
      </c>
      <c r="L235" s="39"/>
      <c r="M235" s="198" t="s">
        <v>1</v>
      </c>
      <c r="N235" s="199" t="s">
        <v>42</v>
      </c>
      <c r="O235" s="71"/>
      <c r="P235" s="200">
        <f>O235*H235</f>
        <v>0</v>
      </c>
      <c r="Q235" s="200">
        <v>6.8260000000000001E-2</v>
      </c>
      <c r="R235" s="200">
        <f>Q235*H235</f>
        <v>0.34129999999999999</v>
      </c>
      <c r="S235" s="200">
        <v>0</v>
      </c>
      <c r="T235" s="201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2" t="s">
        <v>178</v>
      </c>
      <c r="AT235" s="202" t="s">
        <v>173</v>
      </c>
      <c r="AU235" s="202" t="s">
        <v>87</v>
      </c>
      <c r="AY235" s="17" t="s">
        <v>171</v>
      </c>
      <c r="BE235" s="203">
        <f>IF(N235="základní",J235,0)</f>
        <v>10300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7" t="s">
        <v>85</v>
      </c>
      <c r="BK235" s="203">
        <f>ROUND(I235*H235,2)</f>
        <v>10300</v>
      </c>
      <c r="BL235" s="17" t="s">
        <v>178</v>
      </c>
      <c r="BM235" s="202" t="s">
        <v>331</v>
      </c>
    </row>
    <row r="236" spans="1:65" s="1" customFormat="1" ht="24.2" customHeight="1">
      <c r="A236" s="34"/>
      <c r="B236" s="35"/>
      <c r="C236" s="192" t="s">
        <v>332</v>
      </c>
      <c r="D236" s="192" t="s">
        <v>173</v>
      </c>
      <c r="E236" s="193" t="s">
        <v>333</v>
      </c>
      <c r="F236" s="194" t="s">
        <v>334</v>
      </c>
      <c r="G236" s="195" t="s">
        <v>176</v>
      </c>
      <c r="H236" s="196">
        <v>4</v>
      </c>
      <c r="I236" s="197">
        <v>27000</v>
      </c>
      <c r="J236" s="196">
        <f>ROUND(I236*H236,2)</f>
        <v>108000</v>
      </c>
      <c r="K236" s="194" t="s">
        <v>177</v>
      </c>
      <c r="L236" s="39"/>
      <c r="M236" s="198" t="s">
        <v>1</v>
      </c>
      <c r="N236" s="199" t="s">
        <v>42</v>
      </c>
      <c r="O236" s="71"/>
      <c r="P236" s="200">
        <f>O236*H236</f>
        <v>0</v>
      </c>
      <c r="Q236" s="200">
        <v>1.9085000000000001</v>
      </c>
      <c r="R236" s="200">
        <f>Q236*H236</f>
        <v>7.6340000000000003</v>
      </c>
      <c r="S236" s="200">
        <v>0</v>
      </c>
      <c r="T236" s="201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2" t="s">
        <v>178</v>
      </c>
      <c r="AT236" s="202" t="s">
        <v>173</v>
      </c>
      <c r="AU236" s="202" t="s">
        <v>87</v>
      </c>
      <c r="AY236" s="17" t="s">
        <v>171</v>
      </c>
      <c r="BE236" s="203">
        <f>IF(N236="základní",J236,0)</f>
        <v>108000</v>
      </c>
      <c r="BF236" s="203">
        <f>IF(N236="snížená",J236,0)</f>
        <v>0</v>
      </c>
      <c r="BG236" s="203">
        <f>IF(N236="zákl. přenesená",J236,0)</f>
        <v>0</v>
      </c>
      <c r="BH236" s="203">
        <f>IF(N236="sníž. přenesená",J236,0)</f>
        <v>0</v>
      </c>
      <c r="BI236" s="203">
        <f>IF(N236="nulová",J236,0)</f>
        <v>0</v>
      </c>
      <c r="BJ236" s="17" t="s">
        <v>85</v>
      </c>
      <c r="BK236" s="203">
        <f>ROUND(I236*H236,2)</f>
        <v>108000</v>
      </c>
      <c r="BL236" s="17" t="s">
        <v>178</v>
      </c>
      <c r="BM236" s="202" t="s">
        <v>335</v>
      </c>
    </row>
    <row r="237" spans="1:65" s="12" customFormat="1" ht="11.25">
      <c r="B237" s="204"/>
      <c r="C237" s="205"/>
      <c r="D237" s="206" t="s">
        <v>180</v>
      </c>
      <c r="E237" s="207" t="s">
        <v>1</v>
      </c>
      <c r="F237" s="208" t="s">
        <v>336</v>
      </c>
      <c r="G237" s="205"/>
      <c r="H237" s="207" t="s">
        <v>1</v>
      </c>
      <c r="I237" s="209"/>
      <c r="J237" s="205"/>
      <c r="K237" s="205"/>
      <c r="L237" s="210"/>
      <c r="M237" s="211"/>
      <c r="N237" s="212"/>
      <c r="O237" s="212"/>
      <c r="P237" s="212"/>
      <c r="Q237" s="212"/>
      <c r="R237" s="212"/>
      <c r="S237" s="212"/>
      <c r="T237" s="213"/>
      <c r="AT237" s="214" t="s">
        <v>180</v>
      </c>
      <c r="AU237" s="214" t="s">
        <v>87</v>
      </c>
      <c r="AV237" s="12" t="s">
        <v>85</v>
      </c>
      <c r="AW237" s="12" t="s">
        <v>32</v>
      </c>
      <c r="AX237" s="12" t="s">
        <v>77</v>
      </c>
      <c r="AY237" s="214" t="s">
        <v>171</v>
      </c>
    </row>
    <row r="238" spans="1:65" s="12" customFormat="1" ht="11.25">
      <c r="B238" s="204"/>
      <c r="C238" s="205"/>
      <c r="D238" s="206" t="s">
        <v>180</v>
      </c>
      <c r="E238" s="207" t="s">
        <v>1</v>
      </c>
      <c r="F238" s="208" t="s">
        <v>337</v>
      </c>
      <c r="G238" s="205"/>
      <c r="H238" s="207" t="s">
        <v>1</v>
      </c>
      <c r="I238" s="209"/>
      <c r="J238" s="205"/>
      <c r="K238" s="205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180</v>
      </c>
      <c r="AU238" s="214" t="s">
        <v>87</v>
      </c>
      <c r="AV238" s="12" t="s">
        <v>85</v>
      </c>
      <c r="AW238" s="12" t="s">
        <v>32</v>
      </c>
      <c r="AX238" s="12" t="s">
        <v>77</v>
      </c>
      <c r="AY238" s="214" t="s">
        <v>171</v>
      </c>
    </row>
    <row r="239" spans="1:65" s="13" customFormat="1" ht="11.25">
      <c r="B239" s="215"/>
      <c r="C239" s="216"/>
      <c r="D239" s="206" t="s">
        <v>180</v>
      </c>
      <c r="E239" s="217" t="s">
        <v>1</v>
      </c>
      <c r="F239" s="218" t="s">
        <v>178</v>
      </c>
      <c r="G239" s="216"/>
      <c r="H239" s="219">
        <v>4</v>
      </c>
      <c r="I239" s="220"/>
      <c r="J239" s="216"/>
      <c r="K239" s="216"/>
      <c r="L239" s="221"/>
      <c r="M239" s="222"/>
      <c r="N239" s="223"/>
      <c r="O239" s="223"/>
      <c r="P239" s="223"/>
      <c r="Q239" s="223"/>
      <c r="R239" s="223"/>
      <c r="S239" s="223"/>
      <c r="T239" s="224"/>
      <c r="AT239" s="225" t="s">
        <v>180</v>
      </c>
      <c r="AU239" s="225" t="s">
        <v>87</v>
      </c>
      <c r="AV239" s="13" t="s">
        <v>87</v>
      </c>
      <c r="AW239" s="13" t="s">
        <v>32</v>
      </c>
      <c r="AX239" s="13" t="s">
        <v>85</v>
      </c>
      <c r="AY239" s="225" t="s">
        <v>171</v>
      </c>
    </row>
    <row r="240" spans="1:65" s="1" customFormat="1" ht="24.2" customHeight="1">
      <c r="A240" s="34"/>
      <c r="B240" s="35"/>
      <c r="C240" s="192" t="s">
        <v>338</v>
      </c>
      <c r="D240" s="192" t="s">
        <v>173</v>
      </c>
      <c r="E240" s="193" t="s">
        <v>339</v>
      </c>
      <c r="F240" s="194" t="s">
        <v>340</v>
      </c>
      <c r="G240" s="195" t="s">
        <v>198</v>
      </c>
      <c r="H240" s="196">
        <v>0.08</v>
      </c>
      <c r="I240" s="197">
        <v>83720</v>
      </c>
      <c r="J240" s="196">
        <f>ROUND(I240*H240,2)</f>
        <v>6697.6</v>
      </c>
      <c r="K240" s="194" t="s">
        <v>177</v>
      </c>
      <c r="L240" s="39"/>
      <c r="M240" s="198" t="s">
        <v>1</v>
      </c>
      <c r="N240" s="199" t="s">
        <v>42</v>
      </c>
      <c r="O240" s="71"/>
      <c r="P240" s="200">
        <f>O240*H240</f>
        <v>0</v>
      </c>
      <c r="Q240" s="200">
        <v>1.0900000000000001</v>
      </c>
      <c r="R240" s="200">
        <f>Q240*H240</f>
        <v>8.7200000000000014E-2</v>
      </c>
      <c r="S240" s="200">
        <v>0</v>
      </c>
      <c r="T240" s="201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2" t="s">
        <v>178</v>
      </c>
      <c r="AT240" s="202" t="s">
        <v>173</v>
      </c>
      <c r="AU240" s="202" t="s">
        <v>87</v>
      </c>
      <c r="AY240" s="17" t="s">
        <v>171</v>
      </c>
      <c r="BE240" s="203">
        <f>IF(N240="základní",J240,0)</f>
        <v>6697.6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7" t="s">
        <v>85</v>
      </c>
      <c r="BK240" s="203">
        <f>ROUND(I240*H240,2)</f>
        <v>6697.6</v>
      </c>
      <c r="BL240" s="17" t="s">
        <v>178</v>
      </c>
      <c r="BM240" s="202" t="s">
        <v>341</v>
      </c>
    </row>
    <row r="241" spans="1:65" s="12" customFormat="1" ht="11.25">
      <c r="B241" s="204"/>
      <c r="C241" s="205"/>
      <c r="D241" s="206" t="s">
        <v>180</v>
      </c>
      <c r="E241" s="207" t="s">
        <v>1</v>
      </c>
      <c r="F241" s="208" t="s">
        <v>342</v>
      </c>
      <c r="G241" s="205"/>
      <c r="H241" s="207" t="s">
        <v>1</v>
      </c>
      <c r="I241" s="209"/>
      <c r="J241" s="205"/>
      <c r="K241" s="205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180</v>
      </c>
      <c r="AU241" s="214" t="s">
        <v>87</v>
      </c>
      <c r="AV241" s="12" t="s">
        <v>85</v>
      </c>
      <c r="AW241" s="12" t="s">
        <v>32</v>
      </c>
      <c r="AX241" s="12" t="s">
        <v>77</v>
      </c>
      <c r="AY241" s="214" t="s">
        <v>171</v>
      </c>
    </row>
    <row r="242" spans="1:65" s="12" customFormat="1" ht="11.25">
      <c r="B242" s="204"/>
      <c r="C242" s="205"/>
      <c r="D242" s="206" t="s">
        <v>180</v>
      </c>
      <c r="E242" s="207" t="s">
        <v>1</v>
      </c>
      <c r="F242" s="208" t="s">
        <v>343</v>
      </c>
      <c r="G242" s="205"/>
      <c r="H242" s="207" t="s">
        <v>1</v>
      </c>
      <c r="I242" s="209"/>
      <c r="J242" s="205"/>
      <c r="K242" s="205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180</v>
      </c>
      <c r="AU242" s="214" t="s">
        <v>87</v>
      </c>
      <c r="AV242" s="12" t="s">
        <v>85</v>
      </c>
      <c r="AW242" s="12" t="s">
        <v>32</v>
      </c>
      <c r="AX242" s="12" t="s">
        <v>77</v>
      </c>
      <c r="AY242" s="214" t="s">
        <v>171</v>
      </c>
    </row>
    <row r="243" spans="1:65" s="12" customFormat="1" ht="11.25">
      <c r="B243" s="204"/>
      <c r="C243" s="205"/>
      <c r="D243" s="206" t="s">
        <v>180</v>
      </c>
      <c r="E243" s="207" t="s">
        <v>1</v>
      </c>
      <c r="F243" s="208" t="s">
        <v>344</v>
      </c>
      <c r="G243" s="205"/>
      <c r="H243" s="207" t="s">
        <v>1</v>
      </c>
      <c r="I243" s="209"/>
      <c r="J243" s="205"/>
      <c r="K243" s="205"/>
      <c r="L243" s="210"/>
      <c r="M243" s="211"/>
      <c r="N243" s="212"/>
      <c r="O243" s="212"/>
      <c r="P243" s="212"/>
      <c r="Q243" s="212"/>
      <c r="R243" s="212"/>
      <c r="S243" s="212"/>
      <c r="T243" s="213"/>
      <c r="AT243" s="214" t="s">
        <v>180</v>
      </c>
      <c r="AU243" s="214" t="s">
        <v>87</v>
      </c>
      <c r="AV243" s="12" t="s">
        <v>85</v>
      </c>
      <c r="AW243" s="12" t="s">
        <v>32</v>
      </c>
      <c r="AX243" s="12" t="s">
        <v>77</v>
      </c>
      <c r="AY243" s="214" t="s">
        <v>171</v>
      </c>
    </row>
    <row r="244" spans="1:65" s="13" customFormat="1" ht="11.25">
      <c r="B244" s="215"/>
      <c r="C244" s="216"/>
      <c r="D244" s="206" t="s">
        <v>180</v>
      </c>
      <c r="E244" s="217" t="s">
        <v>1</v>
      </c>
      <c r="F244" s="218" t="s">
        <v>345</v>
      </c>
      <c r="G244" s="216"/>
      <c r="H244" s="219">
        <v>0.04</v>
      </c>
      <c r="I244" s="220"/>
      <c r="J244" s="216"/>
      <c r="K244" s="216"/>
      <c r="L244" s="221"/>
      <c r="M244" s="222"/>
      <c r="N244" s="223"/>
      <c r="O244" s="223"/>
      <c r="P244" s="223"/>
      <c r="Q244" s="223"/>
      <c r="R244" s="223"/>
      <c r="S244" s="223"/>
      <c r="T244" s="224"/>
      <c r="AT244" s="225" t="s">
        <v>180</v>
      </c>
      <c r="AU244" s="225" t="s">
        <v>87</v>
      </c>
      <c r="AV244" s="13" t="s">
        <v>87</v>
      </c>
      <c r="AW244" s="13" t="s">
        <v>32</v>
      </c>
      <c r="AX244" s="13" t="s">
        <v>77</v>
      </c>
      <c r="AY244" s="225" t="s">
        <v>171</v>
      </c>
    </row>
    <row r="245" spans="1:65" s="12" customFormat="1" ht="11.25">
      <c r="B245" s="204"/>
      <c r="C245" s="205"/>
      <c r="D245" s="206" t="s">
        <v>180</v>
      </c>
      <c r="E245" s="207" t="s">
        <v>1</v>
      </c>
      <c r="F245" s="208" t="s">
        <v>311</v>
      </c>
      <c r="G245" s="205"/>
      <c r="H245" s="207" t="s">
        <v>1</v>
      </c>
      <c r="I245" s="209"/>
      <c r="J245" s="205"/>
      <c r="K245" s="205"/>
      <c r="L245" s="210"/>
      <c r="M245" s="211"/>
      <c r="N245" s="212"/>
      <c r="O245" s="212"/>
      <c r="P245" s="212"/>
      <c r="Q245" s="212"/>
      <c r="R245" s="212"/>
      <c r="S245" s="212"/>
      <c r="T245" s="213"/>
      <c r="AT245" s="214" t="s">
        <v>180</v>
      </c>
      <c r="AU245" s="214" t="s">
        <v>87</v>
      </c>
      <c r="AV245" s="12" t="s">
        <v>85</v>
      </c>
      <c r="AW245" s="12" t="s">
        <v>32</v>
      </c>
      <c r="AX245" s="12" t="s">
        <v>77</v>
      </c>
      <c r="AY245" s="214" t="s">
        <v>171</v>
      </c>
    </row>
    <row r="246" spans="1:65" s="12" customFormat="1" ht="11.25">
      <c r="B246" s="204"/>
      <c r="C246" s="205"/>
      <c r="D246" s="206" t="s">
        <v>180</v>
      </c>
      <c r="E246" s="207" t="s">
        <v>1</v>
      </c>
      <c r="F246" s="208" t="s">
        <v>346</v>
      </c>
      <c r="G246" s="205"/>
      <c r="H246" s="207" t="s">
        <v>1</v>
      </c>
      <c r="I246" s="209"/>
      <c r="J246" s="205"/>
      <c r="K246" s="205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180</v>
      </c>
      <c r="AU246" s="214" t="s">
        <v>87</v>
      </c>
      <c r="AV246" s="12" t="s">
        <v>85</v>
      </c>
      <c r="AW246" s="12" t="s">
        <v>32</v>
      </c>
      <c r="AX246" s="12" t="s">
        <v>77</v>
      </c>
      <c r="AY246" s="214" t="s">
        <v>171</v>
      </c>
    </row>
    <row r="247" spans="1:65" s="13" customFormat="1" ht="11.25">
      <c r="B247" s="215"/>
      <c r="C247" s="216"/>
      <c r="D247" s="206" t="s">
        <v>180</v>
      </c>
      <c r="E247" s="217" t="s">
        <v>1</v>
      </c>
      <c r="F247" s="218" t="s">
        <v>347</v>
      </c>
      <c r="G247" s="216"/>
      <c r="H247" s="219">
        <v>0.04</v>
      </c>
      <c r="I247" s="220"/>
      <c r="J247" s="216"/>
      <c r="K247" s="216"/>
      <c r="L247" s="221"/>
      <c r="M247" s="222"/>
      <c r="N247" s="223"/>
      <c r="O247" s="223"/>
      <c r="P247" s="223"/>
      <c r="Q247" s="223"/>
      <c r="R247" s="223"/>
      <c r="S247" s="223"/>
      <c r="T247" s="224"/>
      <c r="AT247" s="225" t="s">
        <v>180</v>
      </c>
      <c r="AU247" s="225" t="s">
        <v>87</v>
      </c>
      <c r="AV247" s="13" t="s">
        <v>87</v>
      </c>
      <c r="AW247" s="13" t="s">
        <v>32</v>
      </c>
      <c r="AX247" s="13" t="s">
        <v>77</v>
      </c>
      <c r="AY247" s="225" t="s">
        <v>171</v>
      </c>
    </row>
    <row r="248" spans="1:65" s="14" customFormat="1" ht="11.25">
      <c r="B248" s="226"/>
      <c r="C248" s="227"/>
      <c r="D248" s="206" t="s">
        <v>180</v>
      </c>
      <c r="E248" s="228" t="s">
        <v>1</v>
      </c>
      <c r="F248" s="229" t="s">
        <v>210</v>
      </c>
      <c r="G248" s="227"/>
      <c r="H248" s="230">
        <v>0.08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AT248" s="236" t="s">
        <v>180</v>
      </c>
      <c r="AU248" s="236" t="s">
        <v>87</v>
      </c>
      <c r="AV248" s="14" t="s">
        <v>178</v>
      </c>
      <c r="AW248" s="14" t="s">
        <v>32</v>
      </c>
      <c r="AX248" s="14" t="s">
        <v>85</v>
      </c>
      <c r="AY248" s="236" t="s">
        <v>171</v>
      </c>
    </row>
    <row r="249" spans="1:65" s="1" customFormat="1" ht="16.5" customHeight="1">
      <c r="A249" s="34"/>
      <c r="B249" s="35"/>
      <c r="C249" s="192" t="s">
        <v>348</v>
      </c>
      <c r="D249" s="192" t="s">
        <v>173</v>
      </c>
      <c r="E249" s="193" t="s">
        <v>349</v>
      </c>
      <c r="F249" s="194" t="s">
        <v>350</v>
      </c>
      <c r="G249" s="195" t="s">
        <v>176</v>
      </c>
      <c r="H249" s="196">
        <v>0.17</v>
      </c>
      <c r="I249" s="197">
        <v>7170</v>
      </c>
      <c r="J249" s="196">
        <f>ROUND(I249*H249,2)</f>
        <v>1218.9000000000001</v>
      </c>
      <c r="K249" s="194" t="s">
        <v>177</v>
      </c>
      <c r="L249" s="39"/>
      <c r="M249" s="198" t="s">
        <v>1</v>
      </c>
      <c r="N249" s="199" t="s">
        <v>42</v>
      </c>
      <c r="O249" s="71"/>
      <c r="P249" s="200">
        <f>O249*H249</f>
        <v>0</v>
      </c>
      <c r="Q249" s="200">
        <v>1.94302</v>
      </c>
      <c r="R249" s="200">
        <f>Q249*H249</f>
        <v>0.33031340000000003</v>
      </c>
      <c r="S249" s="200">
        <v>0</v>
      </c>
      <c r="T249" s="201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2" t="s">
        <v>178</v>
      </c>
      <c r="AT249" s="202" t="s">
        <v>173</v>
      </c>
      <c r="AU249" s="202" t="s">
        <v>87</v>
      </c>
      <c r="AY249" s="17" t="s">
        <v>171</v>
      </c>
      <c r="BE249" s="203">
        <f>IF(N249="základní",J249,0)</f>
        <v>1218.9000000000001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7" t="s">
        <v>85</v>
      </c>
      <c r="BK249" s="203">
        <f>ROUND(I249*H249,2)</f>
        <v>1218.9000000000001</v>
      </c>
      <c r="BL249" s="17" t="s">
        <v>178</v>
      </c>
      <c r="BM249" s="202" t="s">
        <v>351</v>
      </c>
    </row>
    <row r="250" spans="1:65" s="12" customFormat="1" ht="11.25">
      <c r="B250" s="204"/>
      <c r="C250" s="205"/>
      <c r="D250" s="206" t="s">
        <v>180</v>
      </c>
      <c r="E250" s="207" t="s">
        <v>1</v>
      </c>
      <c r="F250" s="208" t="s">
        <v>352</v>
      </c>
      <c r="G250" s="205"/>
      <c r="H250" s="207" t="s">
        <v>1</v>
      </c>
      <c r="I250" s="209"/>
      <c r="J250" s="205"/>
      <c r="K250" s="205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180</v>
      </c>
      <c r="AU250" s="214" t="s">
        <v>87</v>
      </c>
      <c r="AV250" s="12" t="s">
        <v>85</v>
      </c>
      <c r="AW250" s="12" t="s">
        <v>32</v>
      </c>
      <c r="AX250" s="12" t="s">
        <v>77</v>
      </c>
      <c r="AY250" s="214" t="s">
        <v>171</v>
      </c>
    </row>
    <row r="251" spans="1:65" s="12" customFormat="1" ht="11.25">
      <c r="B251" s="204"/>
      <c r="C251" s="205"/>
      <c r="D251" s="206" t="s">
        <v>180</v>
      </c>
      <c r="E251" s="207" t="s">
        <v>1</v>
      </c>
      <c r="F251" s="208" t="s">
        <v>343</v>
      </c>
      <c r="G251" s="205"/>
      <c r="H251" s="207" t="s">
        <v>1</v>
      </c>
      <c r="I251" s="209"/>
      <c r="J251" s="205"/>
      <c r="K251" s="205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180</v>
      </c>
      <c r="AU251" s="214" t="s">
        <v>87</v>
      </c>
      <c r="AV251" s="12" t="s">
        <v>85</v>
      </c>
      <c r="AW251" s="12" t="s">
        <v>32</v>
      </c>
      <c r="AX251" s="12" t="s">
        <v>77</v>
      </c>
      <c r="AY251" s="214" t="s">
        <v>171</v>
      </c>
    </row>
    <row r="252" spans="1:65" s="13" customFormat="1" ht="11.25">
      <c r="B252" s="215"/>
      <c r="C252" s="216"/>
      <c r="D252" s="206" t="s">
        <v>180</v>
      </c>
      <c r="E252" s="217" t="s">
        <v>1</v>
      </c>
      <c r="F252" s="218" t="s">
        <v>353</v>
      </c>
      <c r="G252" s="216"/>
      <c r="H252" s="219">
        <v>0.09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180</v>
      </c>
      <c r="AU252" s="225" t="s">
        <v>87</v>
      </c>
      <c r="AV252" s="13" t="s">
        <v>87</v>
      </c>
      <c r="AW252" s="13" t="s">
        <v>32</v>
      </c>
      <c r="AX252" s="13" t="s">
        <v>77</v>
      </c>
      <c r="AY252" s="225" t="s">
        <v>171</v>
      </c>
    </row>
    <row r="253" spans="1:65" s="12" customFormat="1" ht="11.25">
      <c r="B253" s="204"/>
      <c r="C253" s="205"/>
      <c r="D253" s="206" t="s">
        <v>180</v>
      </c>
      <c r="E253" s="207" t="s">
        <v>1</v>
      </c>
      <c r="F253" s="208" t="s">
        <v>311</v>
      </c>
      <c r="G253" s="205"/>
      <c r="H253" s="207" t="s">
        <v>1</v>
      </c>
      <c r="I253" s="209"/>
      <c r="J253" s="205"/>
      <c r="K253" s="205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180</v>
      </c>
      <c r="AU253" s="214" t="s">
        <v>87</v>
      </c>
      <c r="AV253" s="12" t="s">
        <v>85</v>
      </c>
      <c r="AW253" s="12" t="s">
        <v>32</v>
      </c>
      <c r="AX253" s="12" t="s">
        <v>77</v>
      </c>
      <c r="AY253" s="214" t="s">
        <v>171</v>
      </c>
    </row>
    <row r="254" spans="1:65" s="13" customFormat="1" ht="11.25">
      <c r="B254" s="215"/>
      <c r="C254" s="216"/>
      <c r="D254" s="206" t="s">
        <v>180</v>
      </c>
      <c r="E254" s="217" t="s">
        <v>1</v>
      </c>
      <c r="F254" s="218" t="s">
        <v>354</v>
      </c>
      <c r="G254" s="216"/>
      <c r="H254" s="219">
        <v>0.08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180</v>
      </c>
      <c r="AU254" s="225" t="s">
        <v>87</v>
      </c>
      <c r="AV254" s="13" t="s">
        <v>87</v>
      </c>
      <c r="AW254" s="13" t="s">
        <v>32</v>
      </c>
      <c r="AX254" s="13" t="s">
        <v>77</v>
      </c>
      <c r="AY254" s="225" t="s">
        <v>171</v>
      </c>
    </row>
    <row r="255" spans="1:65" s="14" customFormat="1" ht="11.25">
      <c r="B255" s="226"/>
      <c r="C255" s="227"/>
      <c r="D255" s="206" t="s">
        <v>180</v>
      </c>
      <c r="E255" s="228" t="s">
        <v>1</v>
      </c>
      <c r="F255" s="229" t="s">
        <v>210</v>
      </c>
      <c r="G255" s="227"/>
      <c r="H255" s="230">
        <v>0.16999999999999998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AT255" s="236" t="s">
        <v>180</v>
      </c>
      <c r="AU255" s="236" t="s">
        <v>87</v>
      </c>
      <c r="AV255" s="14" t="s">
        <v>178</v>
      </c>
      <c r="AW255" s="14" t="s">
        <v>32</v>
      </c>
      <c r="AX255" s="14" t="s">
        <v>85</v>
      </c>
      <c r="AY255" s="236" t="s">
        <v>171</v>
      </c>
    </row>
    <row r="256" spans="1:65" s="1" customFormat="1" ht="24.2" customHeight="1">
      <c r="A256" s="34"/>
      <c r="B256" s="35"/>
      <c r="C256" s="192" t="s">
        <v>355</v>
      </c>
      <c r="D256" s="192" t="s">
        <v>173</v>
      </c>
      <c r="E256" s="193" t="s">
        <v>356</v>
      </c>
      <c r="F256" s="194" t="s">
        <v>357</v>
      </c>
      <c r="G256" s="195" t="s">
        <v>220</v>
      </c>
      <c r="H256" s="196">
        <v>0.48</v>
      </c>
      <c r="I256" s="197">
        <v>774</v>
      </c>
      <c r="J256" s="196">
        <f>ROUND(I256*H256,2)</f>
        <v>371.52</v>
      </c>
      <c r="K256" s="194" t="s">
        <v>177</v>
      </c>
      <c r="L256" s="39"/>
      <c r="M256" s="198" t="s">
        <v>1</v>
      </c>
      <c r="N256" s="199" t="s">
        <v>42</v>
      </c>
      <c r="O256" s="71"/>
      <c r="P256" s="200">
        <f>O256*H256</f>
        <v>0</v>
      </c>
      <c r="Q256" s="200">
        <v>0.17818000000000001</v>
      </c>
      <c r="R256" s="200">
        <f>Q256*H256</f>
        <v>8.5526400000000002E-2</v>
      </c>
      <c r="S256" s="200">
        <v>0</v>
      </c>
      <c r="T256" s="201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2" t="s">
        <v>178</v>
      </c>
      <c r="AT256" s="202" t="s">
        <v>173</v>
      </c>
      <c r="AU256" s="202" t="s">
        <v>87</v>
      </c>
      <c r="AY256" s="17" t="s">
        <v>171</v>
      </c>
      <c r="BE256" s="203">
        <f>IF(N256="základní",J256,0)</f>
        <v>371.52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7" t="s">
        <v>85</v>
      </c>
      <c r="BK256" s="203">
        <f>ROUND(I256*H256,2)</f>
        <v>371.52</v>
      </c>
      <c r="BL256" s="17" t="s">
        <v>178</v>
      </c>
      <c r="BM256" s="202" t="s">
        <v>358</v>
      </c>
    </row>
    <row r="257" spans="1:65" s="12" customFormat="1" ht="11.25">
      <c r="B257" s="204"/>
      <c r="C257" s="205"/>
      <c r="D257" s="206" t="s">
        <v>180</v>
      </c>
      <c r="E257" s="207" t="s">
        <v>1</v>
      </c>
      <c r="F257" s="208" t="s">
        <v>352</v>
      </c>
      <c r="G257" s="205"/>
      <c r="H257" s="207" t="s">
        <v>1</v>
      </c>
      <c r="I257" s="209"/>
      <c r="J257" s="205"/>
      <c r="K257" s="205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180</v>
      </c>
      <c r="AU257" s="214" t="s">
        <v>87</v>
      </c>
      <c r="AV257" s="12" t="s">
        <v>85</v>
      </c>
      <c r="AW257" s="12" t="s">
        <v>32</v>
      </c>
      <c r="AX257" s="12" t="s">
        <v>77</v>
      </c>
      <c r="AY257" s="214" t="s">
        <v>171</v>
      </c>
    </row>
    <row r="258" spans="1:65" s="12" customFormat="1" ht="11.25">
      <c r="B258" s="204"/>
      <c r="C258" s="205"/>
      <c r="D258" s="206" t="s">
        <v>180</v>
      </c>
      <c r="E258" s="207" t="s">
        <v>1</v>
      </c>
      <c r="F258" s="208" t="s">
        <v>343</v>
      </c>
      <c r="G258" s="205"/>
      <c r="H258" s="207" t="s">
        <v>1</v>
      </c>
      <c r="I258" s="209"/>
      <c r="J258" s="205"/>
      <c r="K258" s="205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180</v>
      </c>
      <c r="AU258" s="214" t="s">
        <v>87</v>
      </c>
      <c r="AV258" s="12" t="s">
        <v>85</v>
      </c>
      <c r="AW258" s="12" t="s">
        <v>32</v>
      </c>
      <c r="AX258" s="12" t="s">
        <v>77</v>
      </c>
      <c r="AY258" s="214" t="s">
        <v>171</v>
      </c>
    </row>
    <row r="259" spans="1:65" s="13" customFormat="1" ht="11.25">
      <c r="B259" s="215"/>
      <c r="C259" s="216"/>
      <c r="D259" s="206" t="s">
        <v>180</v>
      </c>
      <c r="E259" s="217" t="s">
        <v>1</v>
      </c>
      <c r="F259" s="218" t="s">
        <v>359</v>
      </c>
      <c r="G259" s="216"/>
      <c r="H259" s="219">
        <v>0.24</v>
      </c>
      <c r="I259" s="220"/>
      <c r="J259" s="216"/>
      <c r="K259" s="216"/>
      <c r="L259" s="221"/>
      <c r="M259" s="222"/>
      <c r="N259" s="223"/>
      <c r="O259" s="223"/>
      <c r="P259" s="223"/>
      <c r="Q259" s="223"/>
      <c r="R259" s="223"/>
      <c r="S259" s="223"/>
      <c r="T259" s="224"/>
      <c r="AT259" s="225" t="s">
        <v>180</v>
      </c>
      <c r="AU259" s="225" t="s">
        <v>87</v>
      </c>
      <c r="AV259" s="13" t="s">
        <v>87</v>
      </c>
      <c r="AW259" s="13" t="s">
        <v>32</v>
      </c>
      <c r="AX259" s="13" t="s">
        <v>77</v>
      </c>
      <c r="AY259" s="225" t="s">
        <v>171</v>
      </c>
    </row>
    <row r="260" spans="1:65" s="12" customFormat="1" ht="11.25">
      <c r="B260" s="204"/>
      <c r="C260" s="205"/>
      <c r="D260" s="206" t="s">
        <v>180</v>
      </c>
      <c r="E260" s="207" t="s">
        <v>1</v>
      </c>
      <c r="F260" s="208" t="s">
        <v>311</v>
      </c>
      <c r="G260" s="205"/>
      <c r="H260" s="207" t="s">
        <v>1</v>
      </c>
      <c r="I260" s="209"/>
      <c r="J260" s="205"/>
      <c r="K260" s="205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180</v>
      </c>
      <c r="AU260" s="214" t="s">
        <v>87</v>
      </c>
      <c r="AV260" s="12" t="s">
        <v>85</v>
      </c>
      <c r="AW260" s="12" t="s">
        <v>32</v>
      </c>
      <c r="AX260" s="12" t="s">
        <v>77</v>
      </c>
      <c r="AY260" s="214" t="s">
        <v>171</v>
      </c>
    </row>
    <row r="261" spans="1:65" s="13" customFormat="1" ht="11.25">
      <c r="B261" s="215"/>
      <c r="C261" s="216"/>
      <c r="D261" s="206" t="s">
        <v>180</v>
      </c>
      <c r="E261" s="217" t="s">
        <v>1</v>
      </c>
      <c r="F261" s="218" t="s">
        <v>359</v>
      </c>
      <c r="G261" s="216"/>
      <c r="H261" s="219">
        <v>0.24</v>
      </c>
      <c r="I261" s="220"/>
      <c r="J261" s="216"/>
      <c r="K261" s="216"/>
      <c r="L261" s="221"/>
      <c r="M261" s="222"/>
      <c r="N261" s="223"/>
      <c r="O261" s="223"/>
      <c r="P261" s="223"/>
      <c r="Q261" s="223"/>
      <c r="R261" s="223"/>
      <c r="S261" s="223"/>
      <c r="T261" s="224"/>
      <c r="AT261" s="225" t="s">
        <v>180</v>
      </c>
      <c r="AU261" s="225" t="s">
        <v>87</v>
      </c>
      <c r="AV261" s="13" t="s">
        <v>87</v>
      </c>
      <c r="AW261" s="13" t="s">
        <v>32</v>
      </c>
      <c r="AX261" s="13" t="s">
        <v>77</v>
      </c>
      <c r="AY261" s="225" t="s">
        <v>171</v>
      </c>
    </row>
    <row r="262" spans="1:65" s="14" customFormat="1" ht="11.25">
      <c r="B262" s="226"/>
      <c r="C262" s="227"/>
      <c r="D262" s="206" t="s">
        <v>180</v>
      </c>
      <c r="E262" s="228" t="s">
        <v>1</v>
      </c>
      <c r="F262" s="229" t="s">
        <v>210</v>
      </c>
      <c r="G262" s="227"/>
      <c r="H262" s="230">
        <v>0.48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AT262" s="236" t="s">
        <v>180</v>
      </c>
      <c r="AU262" s="236" t="s">
        <v>87</v>
      </c>
      <c r="AV262" s="14" t="s">
        <v>178</v>
      </c>
      <c r="AW262" s="14" t="s">
        <v>32</v>
      </c>
      <c r="AX262" s="14" t="s">
        <v>85</v>
      </c>
      <c r="AY262" s="236" t="s">
        <v>171</v>
      </c>
    </row>
    <row r="263" spans="1:65" s="1" customFormat="1" ht="24.2" customHeight="1">
      <c r="A263" s="34"/>
      <c r="B263" s="35"/>
      <c r="C263" s="192" t="s">
        <v>360</v>
      </c>
      <c r="D263" s="192" t="s">
        <v>173</v>
      </c>
      <c r="E263" s="193" t="s">
        <v>361</v>
      </c>
      <c r="F263" s="194" t="s">
        <v>362</v>
      </c>
      <c r="G263" s="195" t="s">
        <v>308</v>
      </c>
      <c r="H263" s="196">
        <v>12</v>
      </c>
      <c r="I263" s="197">
        <v>9500</v>
      </c>
      <c r="J263" s="196">
        <f>ROUND(I263*H263,2)</f>
        <v>114000</v>
      </c>
      <c r="K263" s="194" t="s">
        <v>177</v>
      </c>
      <c r="L263" s="39"/>
      <c r="M263" s="198" t="s">
        <v>1</v>
      </c>
      <c r="N263" s="199" t="s">
        <v>42</v>
      </c>
      <c r="O263" s="71"/>
      <c r="P263" s="200">
        <f>O263*H263</f>
        <v>0</v>
      </c>
      <c r="Q263" s="200">
        <v>1.35E-2</v>
      </c>
      <c r="R263" s="200">
        <f>Q263*H263</f>
        <v>0.16200000000000001</v>
      </c>
      <c r="S263" s="200">
        <v>0</v>
      </c>
      <c r="T263" s="201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2" t="s">
        <v>178</v>
      </c>
      <c r="AT263" s="202" t="s">
        <v>173</v>
      </c>
      <c r="AU263" s="202" t="s">
        <v>87</v>
      </c>
      <c r="AY263" s="17" t="s">
        <v>171</v>
      </c>
      <c r="BE263" s="203">
        <f>IF(N263="základní",J263,0)</f>
        <v>114000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17" t="s">
        <v>85</v>
      </c>
      <c r="BK263" s="203">
        <f>ROUND(I263*H263,2)</f>
        <v>114000</v>
      </c>
      <c r="BL263" s="17" t="s">
        <v>178</v>
      </c>
      <c r="BM263" s="202" t="s">
        <v>363</v>
      </c>
    </row>
    <row r="264" spans="1:65" s="12" customFormat="1" ht="11.25">
      <c r="B264" s="204"/>
      <c r="C264" s="205"/>
      <c r="D264" s="206" t="s">
        <v>180</v>
      </c>
      <c r="E264" s="207" t="s">
        <v>1</v>
      </c>
      <c r="F264" s="208" t="s">
        <v>364</v>
      </c>
      <c r="G264" s="205"/>
      <c r="H264" s="207" t="s">
        <v>1</v>
      </c>
      <c r="I264" s="209"/>
      <c r="J264" s="205"/>
      <c r="K264" s="205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180</v>
      </c>
      <c r="AU264" s="214" t="s">
        <v>87</v>
      </c>
      <c r="AV264" s="12" t="s">
        <v>85</v>
      </c>
      <c r="AW264" s="12" t="s">
        <v>32</v>
      </c>
      <c r="AX264" s="12" t="s">
        <v>77</v>
      </c>
      <c r="AY264" s="214" t="s">
        <v>171</v>
      </c>
    </row>
    <row r="265" spans="1:65" s="13" customFormat="1" ht="11.25">
      <c r="B265" s="215"/>
      <c r="C265" s="216"/>
      <c r="D265" s="206" t="s">
        <v>180</v>
      </c>
      <c r="E265" s="217" t="s">
        <v>1</v>
      </c>
      <c r="F265" s="218" t="s">
        <v>243</v>
      </c>
      <c r="G265" s="216"/>
      <c r="H265" s="219">
        <v>12</v>
      </c>
      <c r="I265" s="220"/>
      <c r="J265" s="216"/>
      <c r="K265" s="216"/>
      <c r="L265" s="221"/>
      <c r="M265" s="222"/>
      <c r="N265" s="223"/>
      <c r="O265" s="223"/>
      <c r="P265" s="223"/>
      <c r="Q265" s="223"/>
      <c r="R265" s="223"/>
      <c r="S265" s="223"/>
      <c r="T265" s="224"/>
      <c r="AT265" s="225" t="s">
        <v>180</v>
      </c>
      <c r="AU265" s="225" t="s">
        <v>87</v>
      </c>
      <c r="AV265" s="13" t="s">
        <v>87</v>
      </c>
      <c r="AW265" s="13" t="s">
        <v>32</v>
      </c>
      <c r="AX265" s="13" t="s">
        <v>85</v>
      </c>
      <c r="AY265" s="225" t="s">
        <v>171</v>
      </c>
    </row>
    <row r="266" spans="1:65" s="1" customFormat="1" ht="24.2" customHeight="1">
      <c r="A266" s="34"/>
      <c r="B266" s="35"/>
      <c r="C266" s="192" t="s">
        <v>365</v>
      </c>
      <c r="D266" s="192" t="s">
        <v>173</v>
      </c>
      <c r="E266" s="193" t="s">
        <v>366</v>
      </c>
      <c r="F266" s="194" t="s">
        <v>367</v>
      </c>
      <c r="G266" s="195" t="s">
        <v>308</v>
      </c>
      <c r="H266" s="196">
        <v>2</v>
      </c>
      <c r="I266" s="197">
        <v>14052</v>
      </c>
      <c r="J266" s="196">
        <f>ROUND(I266*H266,2)</f>
        <v>28104</v>
      </c>
      <c r="K266" s="194" t="s">
        <v>177</v>
      </c>
      <c r="L266" s="39"/>
      <c r="M266" s="198" t="s">
        <v>1</v>
      </c>
      <c r="N266" s="199" t="s">
        <v>42</v>
      </c>
      <c r="O266" s="71"/>
      <c r="P266" s="200">
        <f>O266*H266</f>
        <v>0</v>
      </c>
      <c r="Q266" s="200">
        <v>1.891E-2</v>
      </c>
      <c r="R266" s="200">
        <f>Q266*H266</f>
        <v>3.7819999999999999E-2</v>
      </c>
      <c r="S266" s="200">
        <v>0</v>
      </c>
      <c r="T266" s="201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2" t="s">
        <v>178</v>
      </c>
      <c r="AT266" s="202" t="s">
        <v>173</v>
      </c>
      <c r="AU266" s="202" t="s">
        <v>87</v>
      </c>
      <c r="AY266" s="17" t="s">
        <v>171</v>
      </c>
      <c r="BE266" s="203">
        <f>IF(N266="základní",J266,0)</f>
        <v>28104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7" t="s">
        <v>85</v>
      </c>
      <c r="BK266" s="203">
        <f>ROUND(I266*H266,2)</f>
        <v>28104</v>
      </c>
      <c r="BL266" s="17" t="s">
        <v>178</v>
      </c>
      <c r="BM266" s="202" t="s">
        <v>368</v>
      </c>
    </row>
    <row r="267" spans="1:65" s="12" customFormat="1" ht="11.25">
      <c r="B267" s="204"/>
      <c r="C267" s="205"/>
      <c r="D267" s="206" t="s">
        <v>180</v>
      </c>
      <c r="E267" s="207" t="s">
        <v>1</v>
      </c>
      <c r="F267" s="208" t="s">
        <v>369</v>
      </c>
      <c r="G267" s="205"/>
      <c r="H267" s="207" t="s">
        <v>1</v>
      </c>
      <c r="I267" s="209"/>
      <c r="J267" s="205"/>
      <c r="K267" s="205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180</v>
      </c>
      <c r="AU267" s="214" t="s">
        <v>87</v>
      </c>
      <c r="AV267" s="12" t="s">
        <v>85</v>
      </c>
      <c r="AW267" s="12" t="s">
        <v>32</v>
      </c>
      <c r="AX267" s="12" t="s">
        <v>77</v>
      </c>
      <c r="AY267" s="214" t="s">
        <v>171</v>
      </c>
    </row>
    <row r="268" spans="1:65" s="13" customFormat="1" ht="11.25">
      <c r="B268" s="215"/>
      <c r="C268" s="216"/>
      <c r="D268" s="206" t="s">
        <v>180</v>
      </c>
      <c r="E268" s="217" t="s">
        <v>1</v>
      </c>
      <c r="F268" s="218" t="s">
        <v>87</v>
      </c>
      <c r="G268" s="216"/>
      <c r="H268" s="219">
        <v>2</v>
      </c>
      <c r="I268" s="220"/>
      <c r="J268" s="216"/>
      <c r="K268" s="216"/>
      <c r="L268" s="221"/>
      <c r="M268" s="222"/>
      <c r="N268" s="223"/>
      <c r="O268" s="223"/>
      <c r="P268" s="223"/>
      <c r="Q268" s="223"/>
      <c r="R268" s="223"/>
      <c r="S268" s="223"/>
      <c r="T268" s="224"/>
      <c r="AT268" s="225" t="s">
        <v>180</v>
      </c>
      <c r="AU268" s="225" t="s">
        <v>87</v>
      </c>
      <c r="AV268" s="13" t="s">
        <v>87</v>
      </c>
      <c r="AW268" s="13" t="s">
        <v>32</v>
      </c>
      <c r="AX268" s="13" t="s">
        <v>85</v>
      </c>
      <c r="AY268" s="225" t="s">
        <v>171</v>
      </c>
    </row>
    <row r="269" spans="1:65" s="1" customFormat="1" ht="24.2" customHeight="1">
      <c r="A269" s="34"/>
      <c r="B269" s="35"/>
      <c r="C269" s="192" t="s">
        <v>223</v>
      </c>
      <c r="D269" s="192" t="s">
        <v>173</v>
      </c>
      <c r="E269" s="193" t="s">
        <v>370</v>
      </c>
      <c r="F269" s="194" t="s">
        <v>371</v>
      </c>
      <c r="G269" s="195" t="s">
        <v>176</v>
      </c>
      <c r="H269" s="196">
        <v>0.77</v>
      </c>
      <c r="I269" s="197">
        <v>14400</v>
      </c>
      <c r="J269" s="196">
        <f>ROUND(I269*H269,2)</f>
        <v>11088</v>
      </c>
      <c r="K269" s="194" t="s">
        <v>177</v>
      </c>
      <c r="L269" s="39"/>
      <c r="M269" s="198" t="s">
        <v>1</v>
      </c>
      <c r="N269" s="199" t="s">
        <v>42</v>
      </c>
      <c r="O269" s="71"/>
      <c r="P269" s="200">
        <f>O269*H269</f>
        <v>0</v>
      </c>
      <c r="Q269" s="200">
        <v>2.39757</v>
      </c>
      <c r="R269" s="200">
        <f>Q269*H269</f>
        <v>1.8461289000000001</v>
      </c>
      <c r="S269" s="200">
        <v>0</v>
      </c>
      <c r="T269" s="201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2" t="s">
        <v>178</v>
      </c>
      <c r="AT269" s="202" t="s">
        <v>173</v>
      </c>
      <c r="AU269" s="202" t="s">
        <v>87</v>
      </c>
      <c r="AY269" s="17" t="s">
        <v>171</v>
      </c>
      <c r="BE269" s="203">
        <f>IF(N269="základní",J269,0)</f>
        <v>11088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7" t="s">
        <v>85</v>
      </c>
      <c r="BK269" s="203">
        <f>ROUND(I269*H269,2)</f>
        <v>11088</v>
      </c>
      <c r="BL269" s="17" t="s">
        <v>178</v>
      </c>
      <c r="BM269" s="202" t="s">
        <v>372</v>
      </c>
    </row>
    <row r="270" spans="1:65" s="12" customFormat="1" ht="11.25">
      <c r="B270" s="204"/>
      <c r="C270" s="205"/>
      <c r="D270" s="206" t="s">
        <v>180</v>
      </c>
      <c r="E270" s="207" t="s">
        <v>1</v>
      </c>
      <c r="F270" s="208" t="s">
        <v>373</v>
      </c>
      <c r="G270" s="205"/>
      <c r="H270" s="207" t="s">
        <v>1</v>
      </c>
      <c r="I270" s="209"/>
      <c r="J270" s="205"/>
      <c r="K270" s="205"/>
      <c r="L270" s="210"/>
      <c r="M270" s="211"/>
      <c r="N270" s="212"/>
      <c r="O270" s="212"/>
      <c r="P270" s="212"/>
      <c r="Q270" s="212"/>
      <c r="R270" s="212"/>
      <c r="S270" s="212"/>
      <c r="T270" s="213"/>
      <c r="AT270" s="214" t="s">
        <v>180</v>
      </c>
      <c r="AU270" s="214" t="s">
        <v>87</v>
      </c>
      <c r="AV270" s="12" t="s">
        <v>85</v>
      </c>
      <c r="AW270" s="12" t="s">
        <v>32</v>
      </c>
      <c r="AX270" s="12" t="s">
        <v>77</v>
      </c>
      <c r="AY270" s="214" t="s">
        <v>171</v>
      </c>
    </row>
    <row r="271" spans="1:65" s="12" customFormat="1" ht="11.25">
      <c r="B271" s="204"/>
      <c r="C271" s="205"/>
      <c r="D271" s="206" t="s">
        <v>180</v>
      </c>
      <c r="E271" s="207" t="s">
        <v>1</v>
      </c>
      <c r="F271" s="208" t="s">
        <v>374</v>
      </c>
      <c r="G271" s="205"/>
      <c r="H271" s="207" t="s">
        <v>1</v>
      </c>
      <c r="I271" s="209"/>
      <c r="J271" s="205"/>
      <c r="K271" s="205"/>
      <c r="L271" s="210"/>
      <c r="M271" s="211"/>
      <c r="N271" s="212"/>
      <c r="O271" s="212"/>
      <c r="P271" s="212"/>
      <c r="Q271" s="212"/>
      <c r="R271" s="212"/>
      <c r="S271" s="212"/>
      <c r="T271" s="213"/>
      <c r="AT271" s="214" t="s">
        <v>180</v>
      </c>
      <c r="AU271" s="214" t="s">
        <v>87</v>
      </c>
      <c r="AV271" s="12" t="s">
        <v>85</v>
      </c>
      <c r="AW271" s="12" t="s">
        <v>32</v>
      </c>
      <c r="AX271" s="12" t="s">
        <v>77</v>
      </c>
      <c r="AY271" s="214" t="s">
        <v>171</v>
      </c>
    </row>
    <row r="272" spans="1:65" s="13" customFormat="1" ht="11.25">
      <c r="B272" s="215"/>
      <c r="C272" s="216"/>
      <c r="D272" s="206" t="s">
        <v>180</v>
      </c>
      <c r="E272" s="217" t="s">
        <v>1</v>
      </c>
      <c r="F272" s="218" t="s">
        <v>375</v>
      </c>
      <c r="G272" s="216"/>
      <c r="H272" s="219">
        <v>0.77</v>
      </c>
      <c r="I272" s="220"/>
      <c r="J272" s="216"/>
      <c r="K272" s="216"/>
      <c r="L272" s="221"/>
      <c r="M272" s="222"/>
      <c r="N272" s="223"/>
      <c r="O272" s="223"/>
      <c r="P272" s="223"/>
      <c r="Q272" s="223"/>
      <c r="R272" s="223"/>
      <c r="S272" s="223"/>
      <c r="T272" s="224"/>
      <c r="AT272" s="225" t="s">
        <v>180</v>
      </c>
      <c r="AU272" s="225" t="s">
        <v>87</v>
      </c>
      <c r="AV272" s="13" t="s">
        <v>87</v>
      </c>
      <c r="AW272" s="13" t="s">
        <v>32</v>
      </c>
      <c r="AX272" s="13" t="s">
        <v>85</v>
      </c>
      <c r="AY272" s="225" t="s">
        <v>171</v>
      </c>
    </row>
    <row r="273" spans="1:65" s="11" customFormat="1" ht="22.9" customHeight="1">
      <c r="B273" s="176"/>
      <c r="C273" s="177"/>
      <c r="D273" s="178" t="s">
        <v>76</v>
      </c>
      <c r="E273" s="190" t="s">
        <v>178</v>
      </c>
      <c r="F273" s="190" t="s">
        <v>376</v>
      </c>
      <c r="G273" s="177"/>
      <c r="H273" s="177"/>
      <c r="I273" s="180"/>
      <c r="J273" s="191">
        <f>BK273</f>
        <v>996859.8</v>
      </c>
      <c r="K273" s="177"/>
      <c r="L273" s="182"/>
      <c r="M273" s="183"/>
      <c r="N273" s="184"/>
      <c r="O273" s="184"/>
      <c r="P273" s="185">
        <f>SUM(P274:P366)</f>
        <v>0</v>
      </c>
      <c r="Q273" s="184"/>
      <c r="R273" s="185">
        <f>SUM(R274:R366)</f>
        <v>31.818656400000002</v>
      </c>
      <c r="S273" s="184"/>
      <c r="T273" s="186">
        <f>SUM(T274:T366)</f>
        <v>0</v>
      </c>
      <c r="AR273" s="187" t="s">
        <v>85</v>
      </c>
      <c r="AT273" s="188" t="s">
        <v>76</v>
      </c>
      <c r="AU273" s="188" t="s">
        <v>85</v>
      </c>
      <c r="AY273" s="187" t="s">
        <v>171</v>
      </c>
      <c r="BK273" s="189">
        <f>SUM(BK274:BK366)</f>
        <v>996859.8</v>
      </c>
    </row>
    <row r="274" spans="1:65" s="1" customFormat="1" ht="16.5" customHeight="1">
      <c r="A274" s="34"/>
      <c r="B274" s="35"/>
      <c r="C274" s="192" t="s">
        <v>377</v>
      </c>
      <c r="D274" s="192" t="s">
        <v>173</v>
      </c>
      <c r="E274" s="193" t="s">
        <v>378</v>
      </c>
      <c r="F274" s="194" t="s">
        <v>379</v>
      </c>
      <c r="G274" s="195" t="s">
        <v>176</v>
      </c>
      <c r="H274" s="196">
        <v>0.68</v>
      </c>
      <c r="I274" s="197">
        <v>5000</v>
      </c>
      <c r="J274" s="196">
        <f>ROUND(I274*H274,2)</f>
        <v>3400</v>
      </c>
      <c r="K274" s="194" t="s">
        <v>177</v>
      </c>
      <c r="L274" s="39"/>
      <c r="M274" s="198" t="s">
        <v>1</v>
      </c>
      <c r="N274" s="199" t="s">
        <v>42</v>
      </c>
      <c r="O274" s="71"/>
      <c r="P274" s="200">
        <f>O274*H274</f>
        <v>0</v>
      </c>
      <c r="Q274" s="200">
        <v>2.5020099999999998</v>
      </c>
      <c r="R274" s="200">
        <f>Q274*H274</f>
        <v>1.7013668</v>
      </c>
      <c r="S274" s="200">
        <v>0</v>
      </c>
      <c r="T274" s="201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2" t="s">
        <v>178</v>
      </c>
      <c r="AT274" s="202" t="s">
        <v>173</v>
      </c>
      <c r="AU274" s="202" t="s">
        <v>87</v>
      </c>
      <c r="AY274" s="17" t="s">
        <v>171</v>
      </c>
      <c r="BE274" s="203">
        <f>IF(N274="základní",J274,0)</f>
        <v>3400</v>
      </c>
      <c r="BF274" s="203">
        <f>IF(N274="snížená",J274,0)</f>
        <v>0</v>
      </c>
      <c r="BG274" s="203">
        <f>IF(N274="zákl. přenesená",J274,0)</f>
        <v>0</v>
      </c>
      <c r="BH274" s="203">
        <f>IF(N274="sníž. přenesená",J274,0)</f>
        <v>0</v>
      </c>
      <c r="BI274" s="203">
        <f>IF(N274="nulová",J274,0)</f>
        <v>0</v>
      </c>
      <c r="BJ274" s="17" t="s">
        <v>85</v>
      </c>
      <c r="BK274" s="203">
        <f>ROUND(I274*H274,2)</f>
        <v>3400</v>
      </c>
      <c r="BL274" s="17" t="s">
        <v>178</v>
      </c>
      <c r="BM274" s="202" t="s">
        <v>380</v>
      </c>
    </row>
    <row r="275" spans="1:65" s="12" customFormat="1" ht="11.25">
      <c r="B275" s="204"/>
      <c r="C275" s="205"/>
      <c r="D275" s="206" t="s">
        <v>180</v>
      </c>
      <c r="E275" s="207" t="s">
        <v>1</v>
      </c>
      <c r="F275" s="208" t="s">
        <v>381</v>
      </c>
      <c r="G275" s="205"/>
      <c r="H275" s="207" t="s">
        <v>1</v>
      </c>
      <c r="I275" s="209"/>
      <c r="J275" s="205"/>
      <c r="K275" s="205"/>
      <c r="L275" s="210"/>
      <c r="M275" s="211"/>
      <c r="N275" s="212"/>
      <c r="O275" s="212"/>
      <c r="P275" s="212"/>
      <c r="Q275" s="212"/>
      <c r="R275" s="212"/>
      <c r="S275" s="212"/>
      <c r="T275" s="213"/>
      <c r="AT275" s="214" t="s">
        <v>180</v>
      </c>
      <c r="AU275" s="214" t="s">
        <v>87</v>
      </c>
      <c r="AV275" s="12" t="s">
        <v>85</v>
      </c>
      <c r="AW275" s="12" t="s">
        <v>32</v>
      </c>
      <c r="AX275" s="12" t="s">
        <v>77</v>
      </c>
      <c r="AY275" s="214" t="s">
        <v>171</v>
      </c>
    </row>
    <row r="276" spans="1:65" s="13" customFormat="1" ht="11.25">
      <c r="B276" s="215"/>
      <c r="C276" s="216"/>
      <c r="D276" s="206" t="s">
        <v>180</v>
      </c>
      <c r="E276" s="217" t="s">
        <v>1</v>
      </c>
      <c r="F276" s="218" t="s">
        <v>382</v>
      </c>
      <c r="G276" s="216"/>
      <c r="H276" s="219">
        <v>0.68</v>
      </c>
      <c r="I276" s="220"/>
      <c r="J276" s="216"/>
      <c r="K276" s="216"/>
      <c r="L276" s="221"/>
      <c r="M276" s="222"/>
      <c r="N276" s="223"/>
      <c r="O276" s="223"/>
      <c r="P276" s="223"/>
      <c r="Q276" s="223"/>
      <c r="R276" s="223"/>
      <c r="S276" s="223"/>
      <c r="T276" s="224"/>
      <c r="AT276" s="225" t="s">
        <v>180</v>
      </c>
      <c r="AU276" s="225" t="s">
        <v>87</v>
      </c>
      <c r="AV276" s="13" t="s">
        <v>87</v>
      </c>
      <c r="AW276" s="13" t="s">
        <v>32</v>
      </c>
      <c r="AX276" s="13" t="s">
        <v>85</v>
      </c>
      <c r="AY276" s="225" t="s">
        <v>171</v>
      </c>
    </row>
    <row r="277" spans="1:65" s="1" customFormat="1" ht="24.2" customHeight="1">
      <c r="A277" s="34"/>
      <c r="B277" s="35"/>
      <c r="C277" s="192" t="s">
        <v>383</v>
      </c>
      <c r="D277" s="192" t="s">
        <v>173</v>
      </c>
      <c r="E277" s="193" t="s">
        <v>384</v>
      </c>
      <c r="F277" s="194" t="s">
        <v>385</v>
      </c>
      <c r="G277" s="195" t="s">
        <v>220</v>
      </c>
      <c r="H277" s="196">
        <v>4.41</v>
      </c>
      <c r="I277" s="197">
        <v>626</v>
      </c>
      <c r="J277" s="196">
        <f>ROUND(I277*H277,2)</f>
        <v>2760.66</v>
      </c>
      <c r="K277" s="194" t="s">
        <v>177</v>
      </c>
      <c r="L277" s="39"/>
      <c r="M277" s="198" t="s">
        <v>1</v>
      </c>
      <c r="N277" s="199" t="s">
        <v>42</v>
      </c>
      <c r="O277" s="71"/>
      <c r="P277" s="200">
        <f>O277*H277</f>
        <v>0</v>
      </c>
      <c r="Q277" s="200">
        <v>5.3299999999999997E-3</v>
      </c>
      <c r="R277" s="200">
        <f>Q277*H277</f>
        <v>2.35053E-2</v>
      </c>
      <c r="S277" s="200">
        <v>0</v>
      </c>
      <c r="T277" s="201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2" t="s">
        <v>178</v>
      </c>
      <c r="AT277" s="202" t="s">
        <v>173</v>
      </c>
      <c r="AU277" s="202" t="s">
        <v>87</v>
      </c>
      <c r="AY277" s="17" t="s">
        <v>171</v>
      </c>
      <c r="BE277" s="203">
        <f>IF(N277="základní",J277,0)</f>
        <v>2760.66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7" t="s">
        <v>85</v>
      </c>
      <c r="BK277" s="203">
        <f>ROUND(I277*H277,2)</f>
        <v>2760.66</v>
      </c>
      <c r="BL277" s="17" t="s">
        <v>178</v>
      </c>
      <c r="BM277" s="202" t="s">
        <v>386</v>
      </c>
    </row>
    <row r="278" spans="1:65" s="12" customFormat="1" ht="11.25">
      <c r="B278" s="204"/>
      <c r="C278" s="205"/>
      <c r="D278" s="206" t="s">
        <v>180</v>
      </c>
      <c r="E278" s="207" t="s">
        <v>1</v>
      </c>
      <c r="F278" s="208" t="s">
        <v>381</v>
      </c>
      <c r="G278" s="205"/>
      <c r="H278" s="207" t="s">
        <v>1</v>
      </c>
      <c r="I278" s="209"/>
      <c r="J278" s="205"/>
      <c r="K278" s="205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180</v>
      </c>
      <c r="AU278" s="214" t="s">
        <v>87</v>
      </c>
      <c r="AV278" s="12" t="s">
        <v>85</v>
      </c>
      <c r="AW278" s="12" t="s">
        <v>32</v>
      </c>
      <c r="AX278" s="12" t="s">
        <v>77</v>
      </c>
      <c r="AY278" s="214" t="s">
        <v>171</v>
      </c>
    </row>
    <row r="279" spans="1:65" s="13" customFormat="1" ht="11.25">
      <c r="B279" s="215"/>
      <c r="C279" s="216"/>
      <c r="D279" s="206" t="s">
        <v>180</v>
      </c>
      <c r="E279" s="217" t="s">
        <v>1</v>
      </c>
      <c r="F279" s="218" t="s">
        <v>387</v>
      </c>
      <c r="G279" s="216"/>
      <c r="H279" s="219">
        <v>4.41</v>
      </c>
      <c r="I279" s="220"/>
      <c r="J279" s="216"/>
      <c r="K279" s="216"/>
      <c r="L279" s="221"/>
      <c r="M279" s="222"/>
      <c r="N279" s="223"/>
      <c r="O279" s="223"/>
      <c r="P279" s="223"/>
      <c r="Q279" s="223"/>
      <c r="R279" s="223"/>
      <c r="S279" s="223"/>
      <c r="T279" s="224"/>
      <c r="AT279" s="225" t="s">
        <v>180</v>
      </c>
      <c r="AU279" s="225" t="s">
        <v>87</v>
      </c>
      <c r="AV279" s="13" t="s">
        <v>87</v>
      </c>
      <c r="AW279" s="13" t="s">
        <v>32</v>
      </c>
      <c r="AX279" s="13" t="s">
        <v>85</v>
      </c>
      <c r="AY279" s="225" t="s">
        <v>171</v>
      </c>
    </row>
    <row r="280" spans="1:65" s="1" customFormat="1" ht="24.2" customHeight="1">
      <c r="A280" s="34"/>
      <c r="B280" s="35"/>
      <c r="C280" s="192" t="s">
        <v>388</v>
      </c>
      <c r="D280" s="192" t="s">
        <v>173</v>
      </c>
      <c r="E280" s="193" t="s">
        <v>389</v>
      </c>
      <c r="F280" s="194" t="s">
        <v>390</v>
      </c>
      <c r="G280" s="195" t="s">
        <v>220</v>
      </c>
      <c r="H280" s="196">
        <v>4.41</v>
      </c>
      <c r="I280" s="197">
        <v>158</v>
      </c>
      <c r="J280" s="196">
        <f>ROUND(I280*H280,2)</f>
        <v>696.78</v>
      </c>
      <c r="K280" s="194" t="s">
        <v>177</v>
      </c>
      <c r="L280" s="39"/>
      <c r="M280" s="198" t="s">
        <v>1</v>
      </c>
      <c r="N280" s="199" t="s">
        <v>42</v>
      </c>
      <c r="O280" s="71"/>
      <c r="P280" s="200">
        <f>O280*H280</f>
        <v>0</v>
      </c>
      <c r="Q280" s="200">
        <v>0</v>
      </c>
      <c r="R280" s="200">
        <f>Q280*H280</f>
        <v>0</v>
      </c>
      <c r="S280" s="200">
        <v>0</v>
      </c>
      <c r="T280" s="201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2" t="s">
        <v>178</v>
      </c>
      <c r="AT280" s="202" t="s">
        <v>173</v>
      </c>
      <c r="AU280" s="202" t="s">
        <v>87</v>
      </c>
      <c r="AY280" s="17" t="s">
        <v>171</v>
      </c>
      <c r="BE280" s="203">
        <f>IF(N280="základní",J280,0)</f>
        <v>696.78</v>
      </c>
      <c r="BF280" s="203">
        <f>IF(N280="snížená",J280,0)</f>
        <v>0</v>
      </c>
      <c r="BG280" s="203">
        <f>IF(N280="zákl. přenesená",J280,0)</f>
        <v>0</v>
      </c>
      <c r="BH280" s="203">
        <f>IF(N280="sníž. přenesená",J280,0)</f>
        <v>0</v>
      </c>
      <c r="BI280" s="203">
        <f>IF(N280="nulová",J280,0)</f>
        <v>0</v>
      </c>
      <c r="BJ280" s="17" t="s">
        <v>85</v>
      </c>
      <c r="BK280" s="203">
        <f>ROUND(I280*H280,2)</f>
        <v>696.78</v>
      </c>
      <c r="BL280" s="17" t="s">
        <v>178</v>
      </c>
      <c r="BM280" s="202" t="s">
        <v>391</v>
      </c>
    </row>
    <row r="281" spans="1:65" s="1" customFormat="1" ht="24.2" customHeight="1">
      <c r="A281" s="34"/>
      <c r="B281" s="35"/>
      <c r="C281" s="192" t="s">
        <v>392</v>
      </c>
      <c r="D281" s="192" t="s">
        <v>173</v>
      </c>
      <c r="E281" s="193" t="s">
        <v>393</v>
      </c>
      <c r="F281" s="194" t="s">
        <v>394</v>
      </c>
      <c r="G281" s="195" t="s">
        <v>220</v>
      </c>
      <c r="H281" s="196">
        <v>3.14</v>
      </c>
      <c r="I281" s="197">
        <v>204</v>
      </c>
      <c r="J281" s="196">
        <f>ROUND(I281*H281,2)</f>
        <v>640.55999999999995</v>
      </c>
      <c r="K281" s="194" t="s">
        <v>177</v>
      </c>
      <c r="L281" s="39"/>
      <c r="M281" s="198" t="s">
        <v>1</v>
      </c>
      <c r="N281" s="199" t="s">
        <v>42</v>
      </c>
      <c r="O281" s="71"/>
      <c r="P281" s="200">
        <f>O281*H281</f>
        <v>0</v>
      </c>
      <c r="Q281" s="200">
        <v>8.0999999999999996E-4</v>
      </c>
      <c r="R281" s="200">
        <f>Q281*H281</f>
        <v>2.5433999999999999E-3</v>
      </c>
      <c r="S281" s="200">
        <v>0</v>
      </c>
      <c r="T281" s="201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2" t="s">
        <v>178</v>
      </c>
      <c r="AT281" s="202" t="s">
        <v>173</v>
      </c>
      <c r="AU281" s="202" t="s">
        <v>87</v>
      </c>
      <c r="AY281" s="17" t="s">
        <v>171</v>
      </c>
      <c r="BE281" s="203">
        <f>IF(N281="základní",J281,0)</f>
        <v>640.55999999999995</v>
      </c>
      <c r="BF281" s="203">
        <f>IF(N281="snížená",J281,0)</f>
        <v>0</v>
      </c>
      <c r="BG281" s="203">
        <f>IF(N281="zákl. přenesená",J281,0)</f>
        <v>0</v>
      </c>
      <c r="BH281" s="203">
        <f>IF(N281="sníž. přenesená",J281,0)</f>
        <v>0</v>
      </c>
      <c r="BI281" s="203">
        <f>IF(N281="nulová",J281,0)</f>
        <v>0</v>
      </c>
      <c r="BJ281" s="17" t="s">
        <v>85</v>
      </c>
      <c r="BK281" s="203">
        <f>ROUND(I281*H281,2)</f>
        <v>640.55999999999995</v>
      </c>
      <c r="BL281" s="17" t="s">
        <v>178</v>
      </c>
      <c r="BM281" s="202" t="s">
        <v>395</v>
      </c>
    </row>
    <row r="282" spans="1:65" s="12" customFormat="1" ht="11.25">
      <c r="B282" s="204"/>
      <c r="C282" s="205"/>
      <c r="D282" s="206" t="s">
        <v>180</v>
      </c>
      <c r="E282" s="207" t="s">
        <v>1</v>
      </c>
      <c r="F282" s="208" t="s">
        <v>381</v>
      </c>
      <c r="G282" s="205"/>
      <c r="H282" s="207" t="s">
        <v>1</v>
      </c>
      <c r="I282" s="209"/>
      <c r="J282" s="205"/>
      <c r="K282" s="205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180</v>
      </c>
      <c r="AU282" s="214" t="s">
        <v>87</v>
      </c>
      <c r="AV282" s="12" t="s">
        <v>85</v>
      </c>
      <c r="AW282" s="12" t="s">
        <v>32</v>
      </c>
      <c r="AX282" s="12" t="s">
        <v>77</v>
      </c>
      <c r="AY282" s="214" t="s">
        <v>171</v>
      </c>
    </row>
    <row r="283" spans="1:65" s="13" customFormat="1" ht="11.25">
      <c r="B283" s="215"/>
      <c r="C283" s="216"/>
      <c r="D283" s="206" t="s">
        <v>180</v>
      </c>
      <c r="E283" s="217" t="s">
        <v>1</v>
      </c>
      <c r="F283" s="218" t="s">
        <v>396</v>
      </c>
      <c r="G283" s="216"/>
      <c r="H283" s="219">
        <v>3.14</v>
      </c>
      <c r="I283" s="220"/>
      <c r="J283" s="216"/>
      <c r="K283" s="216"/>
      <c r="L283" s="221"/>
      <c r="M283" s="222"/>
      <c r="N283" s="223"/>
      <c r="O283" s="223"/>
      <c r="P283" s="223"/>
      <c r="Q283" s="223"/>
      <c r="R283" s="223"/>
      <c r="S283" s="223"/>
      <c r="T283" s="224"/>
      <c r="AT283" s="225" t="s">
        <v>180</v>
      </c>
      <c r="AU283" s="225" t="s">
        <v>87</v>
      </c>
      <c r="AV283" s="13" t="s">
        <v>87</v>
      </c>
      <c r="AW283" s="13" t="s">
        <v>32</v>
      </c>
      <c r="AX283" s="13" t="s">
        <v>85</v>
      </c>
      <c r="AY283" s="225" t="s">
        <v>171</v>
      </c>
    </row>
    <row r="284" spans="1:65" s="1" customFormat="1" ht="24.2" customHeight="1">
      <c r="A284" s="34"/>
      <c r="B284" s="35"/>
      <c r="C284" s="192" t="s">
        <v>397</v>
      </c>
      <c r="D284" s="192" t="s">
        <v>173</v>
      </c>
      <c r="E284" s="193" t="s">
        <v>398</v>
      </c>
      <c r="F284" s="194" t="s">
        <v>399</v>
      </c>
      <c r="G284" s="195" t="s">
        <v>220</v>
      </c>
      <c r="H284" s="196">
        <v>3.14</v>
      </c>
      <c r="I284" s="197">
        <v>60.72</v>
      </c>
      <c r="J284" s="196">
        <f>ROUND(I284*H284,2)</f>
        <v>190.66</v>
      </c>
      <c r="K284" s="194" t="s">
        <v>177</v>
      </c>
      <c r="L284" s="39"/>
      <c r="M284" s="198" t="s">
        <v>1</v>
      </c>
      <c r="N284" s="199" t="s">
        <v>42</v>
      </c>
      <c r="O284" s="71"/>
      <c r="P284" s="200">
        <f>O284*H284</f>
        <v>0</v>
      </c>
      <c r="Q284" s="200">
        <v>0</v>
      </c>
      <c r="R284" s="200">
        <f>Q284*H284</f>
        <v>0</v>
      </c>
      <c r="S284" s="200">
        <v>0</v>
      </c>
      <c r="T284" s="201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2" t="s">
        <v>178</v>
      </c>
      <c r="AT284" s="202" t="s">
        <v>173</v>
      </c>
      <c r="AU284" s="202" t="s">
        <v>87</v>
      </c>
      <c r="AY284" s="17" t="s">
        <v>171</v>
      </c>
      <c r="BE284" s="203">
        <f>IF(N284="základní",J284,0)</f>
        <v>190.66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7" t="s">
        <v>85</v>
      </c>
      <c r="BK284" s="203">
        <f>ROUND(I284*H284,2)</f>
        <v>190.66</v>
      </c>
      <c r="BL284" s="17" t="s">
        <v>178</v>
      </c>
      <c r="BM284" s="202" t="s">
        <v>400</v>
      </c>
    </row>
    <row r="285" spans="1:65" s="1" customFormat="1" ht="16.5" customHeight="1">
      <c r="A285" s="34"/>
      <c r="B285" s="35"/>
      <c r="C285" s="192" t="s">
        <v>401</v>
      </c>
      <c r="D285" s="192" t="s">
        <v>173</v>
      </c>
      <c r="E285" s="193" t="s">
        <v>402</v>
      </c>
      <c r="F285" s="194" t="s">
        <v>403</v>
      </c>
      <c r="G285" s="195" t="s">
        <v>198</v>
      </c>
      <c r="H285" s="196">
        <v>0.01</v>
      </c>
      <c r="I285" s="197">
        <v>75480</v>
      </c>
      <c r="J285" s="196">
        <f>ROUND(I285*H285,2)</f>
        <v>754.8</v>
      </c>
      <c r="K285" s="194" t="s">
        <v>177</v>
      </c>
      <c r="L285" s="39"/>
      <c r="M285" s="198" t="s">
        <v>1</v>
      </c>
      <c r="N285" s="199" t="s">
        <v>42</v>
      </c>
      <c r="O285" s="71"/>
      <c r="P285" s="200">
        <f>O285*H285</f>
        <v>0</v>
      </c>
      <c r="Q285" s="200">
        <v>1.05555</v>
      </c>
      <c r="R285" s="200">
        <f>Q285*H285</f>
        <v>1.0555500000000001E-2</v>
      </c>
      <c r="S285" s="200">
        <v>0</v>
      </c>
      <c r="T285" s="201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2" t="s">
        <v>178</v>
      </c>
      <c r="AT285" s="202" t="s">
        <v>173</v>
      </c>
      <c r="AU285" s="202" t="s">
        <v>87</v>
      </c>
      <c r="AY285" s="17" t="s">
        <v>171</v>
      </c>
      <c r="BE285" s="203">
        <f>IF(N285="základní",J285,0)</f>
        <v>754.8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7" t="s">
        <v>85</v>
      </c>
      <c r="BK285" s="203">
        <f>ROUND(I285*H285,2)</f>
        <v>754.8</v>
      </c>
      <c r="BL285" s="17" t="s">
        <v>178</v>
      </c>
      <c r="BM285" s="202" t="s">
        <v>404</v>
      </c>
    </row>
    <row r="286" spans="1:65" s="12" customFormat="1" ht="11.25">
      <c r="B286" s="204"/>
      <c r="C286" s="205"/>
      <c r="D286" s="206" t="s">
        <v>180</v>
      </c>
      <c r="E286" s="207" t="s">
        <v>1</v>
      </c>
      <c r="F286" s="208" t="s">
        <v>381</v>
      </c>
      <c r="G286" s="205"/>
      <c r="H286" s="207" t="s">
        <v>1</v>
      </c>
      <c r="I286" s="209"/>
      <c r="J286" s="205"/>
      <c r="K286" s="205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180</v>
      </c>
      <c r="AU286" s="214" t="s">
        <v>87</v>
      </c>
      <c r="AV286" s="12" t="s">
        <v>85</v>
      </c>
      <c r="AW286" s="12" t="s">
        <v>32</v>
      </c>
      <c r="AX286" s="12" t="s">
        <v>77</v>
      </c>
      <c r="AY286" s="214" t="s">
        <v>171</v>
      </c>
    </row>
    <row r="287" spans="1:65" s="13" customFormat="1" ht="11.25">
      <c r="B287" s="215"/>
      <c r="C287" s="216"/>
      <c r="D287" s="206" t="s">
        <v>180</v>
      </c>
      <c r="E287" s="217" t="s">
        <v>1</v>
      </c>
      <c r="F287" s="218" t="s">
        <v>405</v>
      </c>
      <c r="G287" s="216"/>
      <c r="H287" s="219">
        <v>0.01</v>
      </c>
      <c r="I287" s="220"/>
      <c r="J287" s="216"/>
      <c r="K287" s="216"/>
      <c r="L287" s="221"/>
      <c r="M287" s="222"/>
      <c r="N287" s="223"/>
      <c r="O287" s="223"/>
      <c r="P287" s="223"/>
      <c r="Q287" s="223"/>
      <c r="R287" s="223"/>
      <c r="S287" s="223"/>
      <c r="T287" s="224"/>
      <c r="AT287" s="225" t="s">
        <v>180</v>
      </c>
      <c r="AU287" s="225" t="s">
        <v>87</v>
      </c>
      <c r="AV287" s="13" t="s">
        <v>87</v>
      </c>
      <c r="AW287" s="13" t="s">
        <v>32</v>
      </c>
      <c r="AX287" s="13" t="s">
        <v>85</v>
      </c>
      <c r="AY287" s="225" t="s">
        <v>171</v>
      </c>
    </row>
    <row r="288" spans="1:65" s="1" customFormat="1" ht="16.5" customHeight="1">
      <c r="A288" s="34"/>
      <c r="B288" s="35"/>
      <c r="C288" s="192" t="s">
        <v>406</v>
      </c>
      <c r="D288" s="192" t="s">
        <v>173</v>
      </c>
      <c r="E288" s="193" t="s">
        <v>407</v>
      </c>
      <c r="F288" s="194" t="s">
        <v>408</v>
      </c>
      <c r="G288" s="195" t="s">
        <v>198</v>
      </c>
      <c r="H288" s="196">
        <v>0.03</v>
      </c>
      <c r="I288" s="197">
        <v>59880</v>
      </c>
      <c r="J288" s="196">
        <f>ROUND(I288*H288,2)</f>
        <v>1796.4</v>
      </c>
      <c r="K288" s="194" t="s">
        <v>177</v>
      </c>
      <c r="L288" s="39"/>
      <c r="M288" s="198" t="s">
        <v>1</v>
      </c>
      <c r="N288" s="199" t="s">
        <v>42</v>
      </c>
      <c r="O288" s="71"/>
      <c r="P288" s="200">
        <f>O288*H288</f>
        <v>0</v>
      </c>
      <c r="Q288" s="200">
        <v>1.06277</v>
      </c>
      <c r="R288" s="200">
        <f>Q288*H288</f>
        <v>3.1883099999999998E-2</v>
      </c>
      <c r="S288" s="200">
        <v>0</v>
      </c>
      <c r="T288" s="201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2" t="s">
        <v>178</v>
      </c>
      <c r="AT288" s="202" t="s">
        <v>173</v>
      </c>
      <c r="AU288" s="202" t="s">
        <v>87</v>
      </c>
      <c r="AY288" s="17" t="s">
        <v>171</v>
      </c>
      <c r="BE288" s="203">
        <f>IF(N288="základní",J288,0)</f>
        <v>1796.4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7" t="s">
        <v>85</v>
      </c>
      <c r="BK288" s="203">
        <f>ROUND(I288*H288,2)</f>
        <v>1796.4</v>
      </c>
      <c r="BL288" s="17" t="s">
        <v>178</v>
      </c>
      <c r="BM288" s="202" t="s">
        <v>409</v>
      </c>
    </row>
    <row r="289" spans="1:65" s="12" customFormat="1" ht="11.25">
      <c r="B289" s="204"/>
      <c r="C289" s="205"/>
      <c r="D289" s="206" t="s">
        <v>180</v>
      </c>
      <c r="E289" s="207" t="s">
        <v>1</v>
      </c>
      <c r="F289" s="208" t="s">
        <v>381</v>
      </c>
      <c r="G289" s="205"/>
      <c r="H289" s="207" t="s">
        <v>1</v>
      </c>
      <c r="I289" s="209"/>
      <c r="J289" s="205"/>
      <c r="K289" s="205"/>
      <c r="L289" s="210"/>
      <c r="M289" s="211"/>
      <c r="N289" s="212"/>
      <c r="O289" s="212"/>
      <c r="P289" s="212"/>
      <c r="Q289" s="212"/>
      <c r="R289" s="212"/>
      <c r="S289" s="212"/>
      <c r="T289" s="213"/>
      <c r="AT289" s="214" t="s">
        <v>180</v>
      </c>
      <c r="AU289" s="214" t="s">
        <v>87</v>
      </c>
      <c r="AV289" s="12" t="s">
        <v>85</v>
      </c>
      <c r="AW289" s="12" t="s">
        <v>32</v>
      </c>
      <c r="AX289" s="12" t="s">
        <v>77</v>
      </c>
      <c r="AY289" s="214" t="s">
        <v>171</v>
      </c>
    </row>
    <row r="290" spans="1:65" s="13" customFormat="1" ht="11.25">
      <c r="B290" s="215"/>
      <c r="C290" s="216"/>
      <c r="D290" s="206" t="s">
        <v>180</v>
      </c>
      <c r="E290" s="217" t="s">
        <v>1</v>
      </c>
      <c r="F290" s="218" t="s">
        <v>410</v>
      </c>
      <c r="G290" s="216"/>
      <c r="H290" s="219">
        <v>0.03</v>
      </c>
      <c r="I290" s="220"/>
      <c r="J290" s="216"/>
      <c r="K290" s="216"/>
      <c r="L290" s="221"/>
      <c r="M290" s="222"/>
      <c r="N290" s="223"/>
      <c r="O290" s="223"/>
      <c r="P290" s="223"/>
      <c r="Q290" s="223"/>
      <c r="R290" s="223"/>
      <c r="S290" s="223"/>
      <c r="T290" s="224"/>
      <c r="AT290" s="225" t="s">
        <v>180</v>
      </c>
      <c r="AU290" s="225" t="s">
        <v>87</v>
      </c>
      <c r="AV290" s="13" t="s">
        <v>87</v>
      </c>
      <c r="AW290" s="13" t="s">
        <v>32</v>
      </c>
      <c r="AX290" s="13" t="s">
        <v>85</v>
      </c>
      <c r="AY290" s="225" t="s">
        <v>171</v>
      </c>
    </row>
    <row r="291" spans="1:65" s="1" customFormat="1" ht="33" customHeight="1">
      <c r="A291" s="34"/>
      <c r="B291" s="35"/>
      <c r="C291" s="192" t="s">
        <v>411</v>
      </c>
      <c r="D291" s="192" t="s">
        <v>173</v>
      </c>
      <c r="E291" s="193" t="s">
        <v>412</v>
      </c>
      <c r="F291" s="194" t="s">
        <v>413</v>
      </c>
      <c r="G291" s="195" t="s">
        <v>220</v>
      </c>
      <c r="H291" s="196">
        <v>186.5</v>
      </c>
      <c r="I291" s="197">
        <v>1096</v>
      </c>
      <c r="J291" s="196">
        <f>ROUND(I291*H291,2)</f>
        <v>204404</v>
      </c>
      <c r="K291" s="194" t="s">
        <v>177</v>
      </c>
      <c r="L291" s="39"/>
      <c r="M291" s="198" t="s">
        <v>1</v>
      </c>
      <c r="N291" s="199" t="s">
        <v>42</v>
      </c>
      <c r="O291" s="71"/>
      <c r="P291" s="200">
        <f>O291*H291</f>
        <v>0</v>
      </c>
      <c r="Q291" s="200">
        <v>7.3699999999999998E-3</v>
      </c>
      <c r="R291" s="200">
        <f>Q291*H291</f>
        <v>1.3745049999999999</v>
      </c>
      <c r="S291" s="200">
        <v>0</v>
      </c>
      <c r="T291" s="201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2" t="s">
        <v>264</v>
      </c>
      <c r="AT291" s="202" t="s">
        <v>173</v>
      </c>
      <c r="AU291" s="202" t="s">
        <v>87</v>
      </c>
      <c r="AY291" s="17" t="s">
        <v>171</v>
      </c>
      <c r="BE291" s="203">
        <f>IF(N291="základní",J291,0)</f>
        <v>204404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7" t="s">
        <v>85</v>
      </c>
      <c r="BK291" s="203">
        <f>ROUND(I291*H291,2)</f>
        <v>204404</v>
      </c>
      <c r="BL291" s="17" t="s">
        <v>264</v>
      </c>
      <c r="BM291" s="202" t="s">
        <v>414</v>
      </c>
    </row>
    <row r="292" spans="1:65" s="1" customFormat="1" ht="19.5">
      <c r="A292" s="34"/>
      <c r="B292" s="35"/>
      <c r="C292" s="36"/>
      <c r="D292" s="206" t="s">
        <v>415</v>
      </c>
      <c r="E292" s="36"/>
      <c r="F292" s="246" t="s">
        <v>416</v>
      </c>
      <c r="G292" s="36"/>
      <c r="H292" s="36"/>
      <c r="I292" s="247"/>
      <c r="J292" s="36"/>
      <c r="K292" s="36"/>
      <c r="L292" s="39"/>
      <c r="M292" s="248"/>
      <c r="N292" s="249"/>
      <c r="O292" s="71"/>
      <c r="P292" s="71"/>
      <c r="Q292" s="71"/>
      <c r="R292" s="71"/>
      <c r="S292" s="71"/>
      <c r="T292" s="72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415</v>
      </c>
      <c r="AU292" s="17" t="s">
        <v>87</v>
      </c>
    </row>
    <row r="293" spans="1:65" s="12" customFormat="1" ht="11.25">
      <c r="B293" s="204"/>
      <c r="C293" s="205"/>
      <c r="D293" s="206" t="s">
        <v>180</v>
      </c>
      <c r="E293" s="207" t="s">
        <v>1</v>
      </c>
      <c r="F293" s="208" t="s">
        <v>417</v>
      </c>
      <c r="G293" s="205"/>
      <c r="H293" s="207" t="s">
        <v>1</v>
      </c>
      <c r="I293" s="209"/>
      <c r="J293" s="205"/>
      <c r="K293" s="205"/>
      <c r="L293" s="210"/>
      <c r="M293" s="211"/>
      <c r="N293" s="212"/>
      <c r="O293" s="212"/>
      <c r="P293" s="212"/>
      <c r="Q293" s="212"/>
      <c r="R293" s="212"/>
      <c r="S293" s="212"/>
      <c r="T293" s="213"/>
      <c r="AT293" s="214" t="s">
        <v>180</v>
      </c>
      <c r="AU293" s="214" t="s">
        <v>87</v>
      </c>
      <c r="AV293" s="12" t="s">
        <v>85</v>
      </c>
      <c r="AW293" s="12" t="s">
        <v>32</v>
      </c>
      <c r="AX293" s="12" t="s">
        <v>77</v>
      </c>
      <c r="AY293" s="214" t="s">
        <v>171</v>
      </c>
    </row>
    <row r="294" spans="1:65" s="13" customFormat="1" ht="11.25">
      <c r="B294" s="215"/>
      <c r="C294" s="216"/>
      <c r="D294" s="206" t="s">
        <v>180</v>
      </c>
      <c r="E294" s="217" t="s">
        <v>1</v>
      </c>
      <c r="F294" s="218" t="s">
        <v>418</v>
      </c>
      <c r="G294" s="216"/>
      <c r="H294" s="219">
        <v>186.5</v>
      </c>
      <c r="I294" s="220"/>
      <c r="J294" s="216"/>
      <c r="K294" s="216"/>
      <c r="L294" s="221"/>
      <c r="M294" s="222"/>
      <c r="N294" s="223"/>
      <c r="O294" s="223"/>
      <c r="P294" s="223"/>
      <c r="Q294" s="223"/>
      <c r="R294" s="223"/>
      <c r="S294" s="223"/>
      <c r="T294" s="224"/>
      <c r="AT294" s="225" t="s">
        <v>180</v>
      </c>
      <c r="AU294" s="225" t="s">
        <v>87</v>
      </c>
      <c r="AV294" s="13" t="s">
        <v>87</v>
      </c>
      <c r="AW294" s="13" t="s">
        <v>32</v>
      </c>
      <c r="AX294" s="13" t="s">
        <v>85</v>
      </c>
      <c r="AY294" s="225" t="s">
        <v>171</v>
      </c>
    </row>
    <row r="295" spans="1:65" s="1" customFormat="1" ht="33" customHeight="1">
      <c r="A295" s="34"/>
      <c r="B295" s="35"/>
      <c r="C295" s="192" t="s">
        <v>419</v>
      </c>
      <c r="D295" s="192" t="s">
        <v>173</v>
      </c>
      <c r="E295" s="193" t="s">
        <v>420</v>
      </c>
      <c r="F295" s="194" t="s">
        <v>421</v>
      </c>
      <c r="G295" s="195" t="s">
        <v>198</v>
      </c>
      <c r="H295" s="196">
        <v>7.0000000000000007E-2</v>
      </c>
      <c r="I295" s="197">
        <v>14690</v>
      </c>
      <c r="J295" s="196">
        <f>ROUND(I295*H295,2)</f>
        <v>1028.3</v>
      </c>
      <c r="K295" s="194" t="s">
        <v>177</v>
      </c>
      <c r="L295" s="39"/>
      <c r="M295" s="198" t="s">
        <v>1</v>
      </c>
      <c r="N295" s="199" t="s">
        <v>42</v>
      </c>
      <c r="O295" s="71"/>
      <c r="P295" s="200">
        <f>O295*H295</f>
        <v>0</v>
      </c>
      <c r="Q295" s="200">
        <v>1.9539999999999998E-2</v>
      </c>
      <c r="R295" s="200">
        <f>Q295*H295</f>
        <v>1.3678E-3</v>
      </c>
      <c r="S295" s="200">
        <v>0</v>
      </c>
      <c r="T295" s="201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2" t="s">
        <v>264</v>
      </c>
      <c r="AT295" s="202" t="s">
        <v>173</v>
      </c>
      <c r="AU295" s="202" t="s">
        <v>87</v>
      </c>
      <c r="AY295" s="17" t="s">
        <v>171</v>
      </c>
      <c r="BE295" s="203">
        <f>IF(N295="základní",J295,0)</f>
        <v>1028.3</v>
      </c>
      <c r="BF295" s="203">
        <f>IF(N295="snížená",J295,0)</f>
        <v>0</v>
      </c>
      <c r="BG295" s="203">
        <f>IF(N295="zákl. přenesená",J295,0)</f>
        <v>0</v>
      </c>
      <c r="BH295" s="203">
        <f>IF(N295="sníž. přenesená",J295,0)</f>
        <v>0</v>
      </c>
      <c r="BI295" s="203">
        <f>IF(N295="nulová",J295,0)</f>
        <v>0</v>
      </c>
      <c r="BJ295" s="17" t="s">
        <v>85</v>
      </c>
      <c r="BK295" s="203">
        <f>ROUND(I295*H295,2)</f>
        <v>1028.3</v>
      </c>
      <c r="BL295" s="17" t="s">
        <v>264</v>
      </c>
      <c r="BM295" s="202" t="s">
        <v>422</v>
      </c>
    </row>
    <row r="296" spans="1:65" s="12" customFormat="1" ht="11.25">
      <c r="B296" s="204"/>
      <c r="C296" s="205"/>
      <c r="D296" s="206" t="s">
        <v>180</v>
      </c>
      <c r="E296" s="207" t="s">
        <v>1</v>
      </c>
      <c r="F296" s="208" t="s">
        <v>417</v>
      </c>
      <c r="G296" s="205"/>
      <c r="H296" s="207" t="s">
        <v>1</v>
      </c>
      <c r="I296" s="209"/>
      <c r="J296" s="205"/>
      <c r="K296" s="205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180</v>
      </c>
      <c r="AU296" s="214" t="s">
        <v>87</v>
      </c>
      <c r="AV296" s="12" t="s">
        <v>85</v>
      </c>
      <c r="AW296" s="12" t="s">
        <v>32</v>
      </c>
      <c r="AX296" s="12" t="s">
        <v>77</v>
      </c>
      <c r="AY296" s="214" t="s">
        <v>171</v>
      </c>
    </row>
    <row r="297" spans="1:65" s="12" customFormat="1" ht="11.25">
      <c r="B297" s="204"/>
      <c r="C297" s="205"/>
      <c r="D297" s="206" t="s">
        <v>180</v>
      </c>
      <c r="E297" s="207" t="s">
        <v>1</v>
      </c>
      <c r="F297" s="208" t="s">
        <v>423</v>
      </c>
      <c r="G297" s="205"/>
      <c r="H297" s="207" t="s">
        <v>1</v>
      </c>
      <c r="I297" s="209"/>
      <c r="J297" s="205"/>
      <c r="K297" s="205"/>
      <c r="L297" s="210"/>
      <c r="M297" s="211"/>
      <c r="N297" s="212"/>
      <c r="O297" s="212"/>
      <c r="P297" s="212"/>
      <c r="Q297" s="212"/>
      <c r="R297" s="212"/>
      <c r="S297" s="212"/>
      <c r="T297" s="213"/>
      <c r="AT297" s="214" t="s">
        <v>180</v>
      </c>
      <c r="AU297" s="214" t="s">
        <v>87</v>
      </c>
      <c r="AV297" s="12" t="s">
        <v>85</v>
      </c>
      <c r="AW297" s="12" t="s">
        <v>32</v>
      </c>
      <c r="AX297" s="12" t="s">
        <v>77</v>
      </c>
      <c r="AY297" s="214" t="s">
        <v>171</v>
      </c>
    </row>
    <row r="298" spans="1:65" s="13" customFormat="1" ht="11.25">
      <c r="B298" s="215"/>
      <c r="C298" s="216"/>
      <c r="D298" s="206" t="s">
        <v>180</v>
      </c>
      <c r="E298" s="217" t="s">
        <v>1</v>
      </c>
      <c r="F298" s="218" t="s">
        <v>424</v>
      </c>
      <c r="G298" s="216"/>
      <c r="H298" s="219">
        <v>0.05</v>
      </c>
      <c r="I298" s="220"/>
      <c r="J298" s="216"/>
      <c r="K298" s="216"/>
      <c r="L298" s="221"/>
      <c r="M298" s="222"/>
      <c r="N298" s="223"/>
      <c r="O298" s="223"/>
      <c r="P298" s="223"/>
      <c r="Q298" s="223"/>
      <c r="R298" s="223"/>
      <c r="S298" s="223"/>
      <c r="T298" s="224"/>
      <c r="AT298" s="225" t="s">
        <v>180</v>
      </c>
      <c r="AU298" s="225" t="s">
        <v>87</v>
      </c>
      <c r="AV298" s="13" t="s">
        <v>87</v>
      </c>
      <c r="AW298" s="13" t="s">
        <v>32</v>
      </c>
      <c r="AX298" s="13" t="s">
        <v>77</v>
      </c>
      <c r="AY298" s="225" t="s">
        <v>171</v>
      </c>
    </row>
    <row r="299" spans="1:65" s="12" customFormat="1" ht="11.25">
      <c r="B299" s="204"/>
      <c r="C299" s="205"/>
      <c r="D299" s="206" t="s">
        <v>180</v>
      </c>
      <c r="E299" s="207" t="s">
        <v>1</v>
      </c>
      <c r="F299" s="208" t="s">
        <v>425</v>
      </c>
      <c r="G299" s="205"/>
      <c r="H299" s="207" t="s">
        <v>1</v>
      </c>
      <c r="I299" s="209"/>
      <c r="J299" s="205"/>
      <c r="K299" s="205"/>
      <c r="L299" s="210"/>
      <c r="M299" s="211"/>
      <c r="N299" s="212"/>
      <c r="O299" s="212"/>
      <c r="P299" s="212"/>
      <c r="Q299" s="212"/>
      <c r="R299" s="212"/>
      <c r="S299" s="212"/>
      <c r="T299" s="213"/>
      <c r="AT299" s="214" t="s">
        <v>180</v>
      </c>
      <c r="AU299" s="214" t="s">
        <v>87</v>
      </c>
      <c r="AV299" s="12" t="s">
        <v>85</v>
      </c>
      <c r="AW299" s="12" t="s">
        <v>32</v>
      </c>
      <c r="AX299" s="12" t="s">
        <v>77</v>
      </c>
      <c r="AY299" s="214" t="s">
        <v>171</v>
      </c>
    </row>
    <row r="300" spans="1:65" s="12" customFormat="1" ht="11.25">
      <c r="B300" s="204"/>
      <c r="C300" s="205"/>
      <c r="D300" s="206" t="s">
        <v>180</v>
      </c>
      <c r="E300" s="207" t="s">
        <v>1</v>
      </c>
      <c r="F300" s="208" t="s">
        <v>426</v>
      </c>
      <c r="G300" s="205"/>
      <c r="H300" s="207" t="s">
        <v>1</v>
      </c>
      <c r="I300" s="209"/>
      <c r="J300" s="205"/>
      <c r="K300" s="205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180</v>
      </c>
      <c r="AU300" s="214" t="s">
        <v>87</v>
      </c>
      <c r="AV300" s="12" t="s">
        <v>85</v>
      </c>
      <c r="AW300" s="12" t="s">
        <v>32</v>
      </c>
      <c r="AX300" s="12" t="s">
        <v>77</v>
      </c>
      <c r="AY300" s="214" t="s">
        <v>171</v>
      </c>
    </row>
    <row r="301" spans="1:65" s="13" customFormat="1" ht="11.25">
      <c r="B301" s="215"/>
      <c r="C301" s="216"/>
      <c r="D301" s="206" t="s">
        <v>180</v>
      </c>
      <c r="E301" s="217" t="s">
        <v>1</v>
      </c>
      <c r="F301" s="218" t="s">
        <v>427</v>
      </c>
      <c r="G301" s="216"/>
      <c r="H301" s="219">
        <v>0.02</v>
      </c>
      <c r="I301" s="220"/>
      <c r="J301" s="216"/>
      <c r="K301" s="216"/>
      <c r="L301" s="221"/>
      <c r="M301" s="222"/>
      <c r="N301" s="223"/>
      <c r="O301" s="223"/>
      <c r="P301" s="223"/>
      <c r="Q301" s="223"/>
      <c r="R301" s="223"/>
      <c r="S301" s="223"/>
      <c r="T301" s="224"/>
      <c r="AT301" s="225" t="s">
        <v>180</v>
      </c>
      <c r="AU301" s="225" t="s">
        <v>87</v>
      </c>
      <c r="AV301" s="13" t="s">
        <v>87</v>
      </c>
      <c r="AW301" s="13" t="s">
        <v>32</v>
      </c>
      <c r="AX301" s="13" t="s">
        <v>77</v>
      </c>
      <c r="AY301" s="225" t="s">
        <v>171</v>
      </c>
    </row>
    <row r="302" spans="1:65" s="14" customFormat="1" ht="11.25">
      <c r="B302" s="226"/>
      <c r="C302" s="227"/>
      <c r="D302" s="206" t="s">
        <v>180</v>
      </c>
      <c r="E302" s="228" t="s">
        <v>1</v>
      </c>
      <c r="F302" s="229" t="s">
        <v>210</v>
      </c>
      <c r="G302" s="227"/>
      <c r="H302" s="230">
        <v>7.0000000000000007E-2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AT302" s="236" t="s">
        <v>180</v>
      </c>
      <c r="AU302" s="236" t="s">
        <v>87</v>
      </c>
      <c r="AV302" s="14" t="s">
        <v>178</v>
      </c>
      <c r="AW302" s="14" t="s">
        <v>32</v>
      </c>
      <c r="AX302" s="14" t="s">
        <v>85</v>
      </c>
      <c r="AY302" s="236" t="s">
        <v>171</v>
      </c>
    </row>
    <row r="303" spans="1:65" s="1" customFormat="1" ht="24.2" customHeight="1">
      <c r="A303" s="34"/>
      <c r="B303" s="35"/>
      <c r="C303" s="237" t="s">
        <v>428</v>
      </c>
      <c r="D303" s="237" t="s">
        <v>212</v>
      </c>
      <c r="E303" s="238" t="s">
        <v>429</v>
      </c>
      <c r="F303" s="239" t="s">
        <v>430</v>
      </c>
      <c r="G303" s="240" t="s">
        <v>198</v>
      </c>
      <c r="H303" s="241">
        <v>7.0000000000000007E-2</v>
      </c>
      <c r="I303" s="242">
        <v>56810</v>
      </c>
      <c r="J303" s="241">
        <f>ROUND(I303*H303,2)</f>
        <v>3976.7</v>
      </c>
      <c r="K303" s="239" t="s">
        <v>177</v>
      </c>
      <c r="L303" s="243"/>
      <c r="M303" s="244" t="s">
        <v>1</v>
      </c>
      <c r="N303" s="245" t="s">
        <v>42</v>
      </c>
      <c r="O303" s="71"/>
      <c r="P303" s="200">
        <f>O303*H303</f>
        <v>0</v>
      </c>
      <c r="Q303" s="200">
        <v>1</v>
      </c>
      <c r="R303" s="200">
        <f>Q303*H303</f>
        <v>7.0000000000000007E-2</v>
      </c>
      <c r="S303" s="200">
        <v>0</v>
      </c>
      <c r="T303" s="201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2" t="s">
        <v>360</v>
      </c>
      <c r="AT303" s="202" t="s">
        <v>212</v>
      </c>
      <c r="AU303" s="202" t="s">
        <v>87</v>
      </c>
      <c r="AY303" s="17" t="s">
        <v>171</v>
      </c>
      <c r="BE303" s="203">
        <f>IF(N303="základní",J303,0)</f>
        <v>3976.7</v>
      </c>
      <c r="BF303" s="203">
        <f>IF(N303="snížená",J303,0)</f>
        <v>0</v>
      </c>
      <c r="BG303" s="203">
        <f>IF(N303="zákl. přenesená",J303,0)</f>
        <v>0</v>
      </c>
      <c r="BH303" s="203">
        <f>IF(N303="sníž. přenesená",J303,0)</f>
        <v>0</v>
      </c>
      <c r="BI303" s="203">
        <f>IF(N303="nulová",J303,0)</f>
        <v>0</v>
      </c>
      <c r="BJ303" s="17" t="s">
        <v>85</v>
      </c>
      <c r="BK303" s="203">
        <f>ROUND(I303*H303,2)</f>
        <v>3976.7</v>
      </c>
      <c r="BL303" s="17" t="s">
        <v>264</v>
      </c>
      <c r="BM303" s="202" t="s">
        <v>431</v>
      </c>
    </row>
    <row r="304" spans="1:65" s="12" customFormat="1" ht="11.25">
      <c r="B304" s="204"/>
      <c r="C304" s="205"/>
      <c r="D304" s="206" t="s">
        <v>180</v>
      </c>
      <c r="E304" s="207" t="s">
        <v>1</v>
      </c>
      <c r="F304" s="208" t="s">
        <v>417</v>
      </c>
      <c r="G304" s="205"/>
      <c r="H304" s="207" t="s">
        <v>1</v>
      </c>
      <c r="I304" s="209"/>
      <c r="J304" s="205"/>
      <c r="K304" s="205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180</v>
      </c>
      <c r="AU304" s="214" t="s">
        <v>87</v>
      </c>
      <c r="AV304" s="12" t="s">
        <v>85</v>
      </c>
      <c r="AW304" s="12" t="s">
        <v>32</v>
      </c>
      <c r="AX304" s="12" t="s">
        <v>77</v>
      </c>
      <c r="AY304" s="214" t="s">
        <v>171</v>
      </c>
    </row>
    <row r="305" spans="1:65" s="12" customFormat="1" ht="11.25">
      <c r="B305" s="204"/>
      <c r="C305" s="205"/>
      <c r="D305" s="206" t="s">
        <v>180</v>
      </c>
      <c r="E305" s="207" t="s">
        <v>1</v>
      </c>
      <c r="F305" s="208" t="s">
        <v>423</v>
      </c>
      <c r="G305" s="205"/>
      <c r="H305" s="207" t="s">
        <v>1</v>
      </c>
      <c r="I305" s="209"/>
      <c r="J305" s="205"/>
      <c r="K305" s="205"/>
      <c r="L305" s="210"/>
      <c r="M305" s="211"/>
      <c r="N305" s="212"/>
      <c r="O305" s="212"/>
      <c r="P305" s="212"/>
      <c r="Q305" s="212"/>
      <c r="R305" s="212"/>
      <c r="S305" s="212"/>
      <c r="T305" s="213"/>
      <c r="AT305" s="214" t="s">
        <v>180</v>
      </c>
      <c r="AU305" s="214" t="s">
        <v>87</v>
      </c>
      <c r="AV305" s="12" t="s">
        <v>85</v>
      </c>
      <c r="AW305" s="12" t="s">
        <v>32</v>
      </c>
      <c r="AX305" s="12" t="s">
        <v>77</v>
      </c>
      <c r="AY305" s="214" t="s">
        <v>171</v>
      </c>
    </row>
    <row r="306" spans="1:65" s="13" customFormat="1" ht="11.25">
      <c r="B306" s="215"/>
      <c r="C306" s="216"/>
      <c r="D306" s="206" t="s">
        <v>180</v>
      </c>
      <c r="E306" s="217" t="s">
        <v>1</v>
      </c>
      <c r="F306" s="218" t="s">
        <v>432</v>
      </c>
      <c r="G306" s="216"/>
      <c r="H306" s="219">
        <v>0.05</v>
      </c>
      <c r="I306" s="220"/>
      <c r="J306" s="216"/>
      <c r="K306" s="216"/>
      <c r="L306" s="221"/>
      <c r="M306" s="222"/>
      <c r="N306" s="223"/>
      <c r="O306" s="223"/>
      <c r="P306" s="223"/>
      <c r="Q306" s="223"/>
      <c r="R306" s="223"/>
      <c r="S306" s="223"/>
      <c r="T306" s="224"/>
      <c r="AT306" s="225" t="s">
        <v>180</v>
      </c>
      <c r="AU306" s="225" t="s">
        <v>87</v>
      </c>
      <c r="AV306" s="13" t="s">
        <v>87</v>
      </c>
      <c r="AW306" s="13" t="s">
        <v>32</v>
      </c>
      <c r="AX306" s="13" t="s">
        <v>77</v>
      </c>
      <c r="AY306" s="225" t="s">
        <v>171</v>
      </c>
    </row>
    <row r="307" spans="1:65" s="12" customFormat="1" ht="11.25">
      <c r="B307" s="204"/>
      <c r="C307" s="205"/>
      <c r="D307" s="206" t="s">
        <v>180</v>
      </c>
      <c r="E307" s="207" t="s">
        <v>1</v>
      </c>
      <c r="F307" s="208" t="s">
        <v>425</v>
      </c>
      <c r="G307" s="205"/>
      <c r="H307" s="207" t="s">
        <v>1</v>
      </c>
      <c r="I307" s="209"/>
      <c r="J307" s="205"/>
      <c r="K307" s="205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180</v>
      </c>
      <c r="AU307" s="214" t="s">
        <v>87</v>
      </c>
      <c r="AV307" s="12" t="s">
        <v>85</v>
      </c>
      <c r="AW307" s="12" t="s">
        <v>32</v>
      </c>
      <c r="AX307" s="12" t="s">
        <v>77</v>
      </c>
      <c r="AY307" s="214" t="s">
        <v>171</v>
      </c>
    </row>
    <row r="308" spans="1:65" s="12" customFormat="1" ht="11.25">
      <c r="B308" s="204"/>
      <c r="C308" s="205"/>
      <c r="D308" s="206" t="s">
        <v>180</v>
      </c>
      <c r="E308" s="207" t="s">
        <v>1</v>
      </c>
      <c r="F308" s="208" t="s">
        <v>426</v>
      </c>
      <c r="G308" s="205"/>
      <c r="H308" s="207" t="s">
        <v>1</v>
      </c>
      <c r="I308" s="209"/>
      <c r="J308" s="205"/>
      <c r="K308" s="205"/>
      <c r="L308" s="210"/>
      <c r="M308" s="211"/>
      <c r="N308" s="212"/>
      <c r="O308" s="212"/>
      <c r="P308" s="212"/>
      <c r="Q308" s="212"/>
      <c r="R308" s="212"/>
      <c r="S308" s="212"/>
      <c r="T308" s="213"/>
      <c r="AT308" s="214" t="s">
        <v>180</v>
      </c>
      <c r="AU308" s="214" t="s">
        <v>87</v>
      </c>
      <c r="AV308" s="12" t="s">
        <v>85</v>
      </c>
      <c r="AW308" s="12" t="s">
        <v>32</v>
      </c>
      <c r="AX308" s="12" t="s">
        <v>77</v>
      </c>
      <c r="AY308" s="214" t="s">
        <v>171</v>
      </c>
    </row>
    <row r="309" spans="1:65" s="13" customFormat="1" ht="11.25">
      <c r="B309" s="215"/>
      <c r="C309" s="216"/>
      <c r="D309" s="206" t="s">
        <v>180</v>
      </c>
      <c r="E309" s="217" t="s">
        <v>1</v>
      </c>
      <c r="F309" s="218" t="s">
        <v>433</v>
      </c>
      <c r="G309" s="216"/>
      <c r="H309" s="219">
        <v>0.02</v>
      </c>
      <c r="I309" s="220"/>
      <c r="J309" s="216"/>
      <c r="K309" s="216"/>
      <c r="L309" s="221"/>
      <c r="M309" s="222"/>
      <c r="N309" s="223"/>
      <c r="O309" s="223"/>
      <c r="P309" s="223"/>
      <c r="Q309" s="223"/>
      <c r="R309" s="223"/>
      <c r="S309" s="223"/>
      <c r="T309" s="224"/>
      <c r="AT309" s="225" t="s">
        <v>180</v>
      </c>
      <c r="AU309" s="225" t="s">
        <v>87</v>
      </c>
      <c r="AV309" s="13" t="s">
        <v>87</v>
      </c>
      <c r="AW309" s="13" t="s">
        <v>32</v>
      </c>
      <c r="AX309" s="13" t="s">
        <v>77</v>
      </c>
      <c r="AY309" s="225" t="s">
        <v>171</v>
      </c>
    </row>
    <row r="310" spans="1:65" s="14" customFormat="1" ht="11.25">
      <c r="B310" s="226"/>
      <c r="C310" s="227"/>
      <c r="D310" s="206" t="s">
        <v>180</v>
      </c>
      <c r="E310" s="228" t="s">
        <v>1</v>
      </c>
      <c r="F310" s="229" t="s">
        <v>210</v>
      </c>
      <c r="G310" s="227"/>
      <c r="H310" s="230">
        <v>7.0000000000000007E-2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AT310" s="236" t="s">
        <v>180</v>
      </c>
      <c r="AU310" s="236" t="s">
        <v>87</v>
      </c>
      <c r="AV310" s="14" t="s">
        <v>178</v>
      </c>
      <c r="AW310" s="14" t="s">
        <v>32</v>
      </c>
      <c r="AX310" s="14" t="s">
        <v>85</v>
      </c>
      <c r="AY310" s="236" t="s">
        <v>171</v>
      </c>
    </row>
    <row r="311" spans="1:65" s="1" customFormat="1" ht="37.9" customHeight="1">
      <c r="A311" s="34"/>
      <c r="B311" s="35"/>
      <c r="C311" s="192" t="s">
        <v>434</v>
      </c>
      <c r="D311" s="192" t="s">
        <v>173</v>
      </c>
      <c r="E311" s="193" t="s">
        <v>435</v>
      </c>
      <c r="F311" s="194" t="s">
        <v>436</v>
      </c>
      <c r="G311" s="195" t="s">
        <v>198</v>
      </c>
      <c r="H311" s="196">
        <v>6.09</v>
      </c>
      <c r="I311" s="197">
        <v>13520</v>
      </c>
      <c r="J311" s="196">
        <f>ROUND(I311*H311,2)</f>
        <v>82336.800000000003</v>
      </c>
      <c r="K311" s="194" t="s">
        <v>177</v>
      </c>
      <c r="L311" s="39"/>
      <c r="M311" s="198" t="s">
        <v>1</v>
      </c>
      <c r="N311" s="199" t="s">
        <v>42</v>
      </c>
      <c r="O311" s="71"/>
      <c r="P311" s="200">
        <f>O311*H311</f>
        <v>0</v>
      </c>
      <c r="Q311" s="200">
        <v>1.7090000000000001E-2</v>
      </c>
      <c r="R311" s="200">
        <f>Q311*H311</f>
        <v>0.10407810000000001</v>
      </c>
      <c r="S311" s="200">
        <v>0</v>
      </c>
      <c r="T311" s="201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2" t="s">
        <v>264</v>
      </c>
      <c r="AT311" s="202" t="s">
        <v>173</v>
      </c>
      <c r="AU311" s="202" t="s">
        <v>87</v>
      </c>
      <c r="AY311" s="17" t="s">
        <v>171</v>
      </c>
      <c r="BE311" s="203">
        <f>IF(N311="základní",J311,0)</f>
        <v>82336.800000000003</v>
      </c>
      <c r="BF311" s="203">
        <f>IF(N311="snížená",J311,0)</f>
        <v>0</v>
      </c>
      <c r="BG311" s="203">
        <f>IF(N311="zákl. přenesená",J311,0)</f>
        <v>0</v>
      </c>
      <c r="BH311" s="203">
        <f>IF(N311="sníž. přenesená",J311,0)</f>
        <v>0</v>
      </c>
      <c r="BI311" s="203">
        <f>IF(N311="nulová",J311,0)</f>
        <v>0</v>
      </c>
      <c r="BJ311" s="17" t="s">
        <v>85</v>
      </c>
      <c r="BK311" s="203">
        <f>ROUND(I311*H311,2)</f>
        <v>82336.800000000003</v>
      </c>
      <c r="BL311" s="17" t="s">
        <v>264</v>
      </c>
      <c r="BM311" s="202" t="s">
        <v>437</v>
      </c>
    </row>
    <row r="312" spans="1:65" s="12" customFormat="1" ht="11.25">
      <c r="B312" s="204"/>
      <c r="C312" s="205"/>
      <c r="D312" s="206" t="s">
        <v>180</v>
      </c>
      <c r="E312" s="207" t="s">
        <v>1</v>
      </c>
      <c r="F312" s="208" t="s">
        <v>417</v>
      </c>
      <c r="G312" s="205"/>
      <c r="H312" s="207" t="s">
        <v>1</v>
      </c>
      <c r="I312" s="209"/>
      <c r="J312" s="205"/>
      <c r="K312" s="205"/>
      <c r="L312" s="210"/>
      <c r="M312" s="211"/>
      <c r="N312" s="212"/>
      <c r="O312" s="212"/>
      <c r="P312" s="212"/>
      <c r="Q312" s="212"/>
      <c r="R312" s="212"/>
      <c r="S312" s="212"/>
      <c r="T312" s="213"/>
      <c r="AT312" s="214" t="s">
        <v>180</v>
      </c>
      <c r="AU312" s="214" t="s">
        <v>87</v>
      </c>
      <c r="AV312" s="12" t="s">
        <v>85</v>
      </c>
      <c r="AW312" s="12" t="s">
        <v>32</v>
      </c>
      <c r="AX312" s="12" t="s">
        <v>77</v>
      </c>
      <c r="AY312" s="214" t="s">
        <v>171</v>
      </c>
    </row>
    <row r="313" spans="1:65" s="12" customFormat="1" ht="11.25">
      <c r="B313" s="204"/>
      <c r="C313" s="205"/>
      <c r="D313" s="206" t="s">
        <v>180</v>
      </c>
      <c r="E313" s="207" t="s">
        <v>1</v>
      </c>
      <c r="F313" s="208" t="s">
        <v>438</v>
      </c>
      <c r="G313" s="205"/>
      <c r="H313" s="207" t="s">
        <v>1</v>
      </c>
      <c r="I313" s="209"/>
      <c r="J313" s="205"/>
      <c r="K313" s="205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180</v>
      </c>
      <c r="AU313" s="214" t="s">
        <v>87</v>
      </c>
      <c r="AV313" s="12" t="s">
        <v>85</v>
      </c>
      <c r="AW313" s="12" t="s">
        <v>32</v>
      </c>
      <c r="AX313" s="12" t="s">
        <v>77</v>
      </c>
      <c r="AY313" s="214" t="s">
        <v>171</v>
      </c>
    </row>
    <row r="314" spans="1:65" s="13" customFormat="1" ht="11.25">
      <c r="B314" s="215"/>
      <c r="C314" s="216"/>
      <c r="D314" s="206" t="s">
        <v>180</v>
      </c>
      <c r="E314" s="217" t="s">
        <v>1</v>
      </c>
      <c r="F314" s="218" t="s">
        <v>439</v>
      </c>
      <c r="G314" s="216"/>
      <c r="H314" s="219">
        <v>0.83</v>
      </c>
      <c r="I314" s="220"/>
      <c r="J314" s="216"/>
      <c r="K314" s="216"/>
      <c r="L314" s="221"/>
      <c r="M314" s="222"/>
      <c r="N314" s="223"/>
      <c r="O314" s="223"/>
      <c r="P314" s="223"/>
      <c r="Q314" s="223"/>
      <c r="R314" s="223"/>
      <c r="S314" s="223"/>
      <c r="T314" s="224"/>
      <c r="AT314" s="225" t="s">
        <v>180</v>
      </c>
      <c r="AU314" s="225" t="s">
        <v>87</v>
      </c>
      <c r="AV314" s="13" t="s">
        <v>87</v>
      </c>
      <c r="AW314" s="13" t="s">
        <v>32</v>
      </c>
      <c r="AX314" s="13" t="s">
        <v>77</v>
      </c>
      <c r="AY314" s="225" t="s">
        <v>171</v>
      </c>
    </row>
    <row r="315" spans="1:65" s="12" customFormat="1" ht="11.25">
      <c r="B315" s="204"/>
      <c r="C315" s="205"/>
      <c r="D315" s="206" t="s">
        <v>180</v>
      </c>
      <c r="E315" s="207" t="s">
        <v>1</v>
      </c>
      <c r="F315" s="208" t="s">
        <v>440</v>
      </c>
      <c r="G315" s="205"/>
      <c r="H315" s="207" t="s">
        <v>1</v>
      </c>
      <c r="I315" s="209"/>
      <c r="J315" s="205"/>
      <c r="K315" s="205"/>
      <c r="L315" s="210"/>
      <c r="M315" s="211"/>
      <c r="N315" s="212"/>
      <c r="O315" s="212"/>
      <c r="P315" s="212"/>
      <c r="Q315" s="212"/>
      <c r="R315" s="212"/>
      <c r="S315" s="212"/>
      <c r="T315" s="213"/>
      <c r="AT315" s="214" t="s">
        <v>180</v>
      </c>
      <c r="AU315" s="214" t="s">
        <v>87</v>
      </c>
      <c r="AV315" s="12" t="s">
        <v>85</v>
      </c>
      <c r="AW315" s="12" t="s">
        <v>32</v>
      </c>
      <c r="AX315" s="12" t="s">
        <v>77</v>
      </c>
      <c r="AY315" s="214" t="s">
        <v>171</v>
      </c>
    </row>
    <row r="316" spans="1:65" s="13" customFormat="1" ht="11.25">
      <c r="B316" s="215"/>
      <c r="C316" s="216"/>
      <c r="D316" s="206" t="s">
        <v>180</v>
      </c>
      <c r="E316" s="217" t="s">
        <v>1</v>
      </c>
      <c r="F316" s="218" t="s">
        <v>441</v>
      </c>
      <c r="G316" s="216"/>
      <c r="H316" s="219">
        <v>4.26</v>
      </c>
      <c r="I316" s="220"/>
      <c r="J316" s="216"/>
      <c r="K316" s="216"/>
      <c r="L316" s="221"/>
      <c r="M316" s="222"/>
      <c r="N316" s="223"/>
      <c r="O316" s="223"/>
      <c r="P316" s="223"/>
      <c r="Q316" s="223"/>
      <c r="R316" s="223"/>
      <c r="S316" s="223"/>
      <c r="T316" s="224"/>
      <c r="AT316" s="225" t="s">
        <v>180</v>
      </c>
      <c r="AU316" s="225" t="s">
        <v>87</v>
      </c>
      <c r="AV316" s="13" t="s">
        <v>87</v>
      </c>
      <c r="AW316" s="13" t="s">
        <v>32</v>
      </c>
      <c r="AX316" s="13" t="s">
        <v>77</v>
      </c>
      <c r="AY316" s="225" t="s">
        <v>171</v>
      </c>
    </row>
    <row r="317" spans="1:65" s="13" customFormat="1" ht="11.25">
      <c r="B317" s="215"/>
      <c r="C317" s="216"/>
      <c r="D317" s="206" t="s">
        <v>180</v>
      </c>
      <c r="E317" s="217" t="s">
        <v>1</v>
      </c>
      <c r="F317" s="218" t="s">
        <v>206</v>
      </c>
      <c r="G317" s="216"/>
      <c r="H317" s="219">
        <v>1</v>
      </c>
      <c r="I317" s="220"/>
      <c r="J317" s="216"/>
      <c r="K317" s="216"/>
      <c r="L317" s="221"/>
      <c r="M317" s="222"/>
      <c r="N317" s="223"/>
      <c r="O317" s="223"/>
      <c r="P317" s="223"/>
      <c r="Q317" s="223"/>
      <c r="R317" s="223"/>
      <c r="S317" s="223"/>
      <c r="T317" s="224"/>
      <c r="AT317" s="225" t="s">
        <v>180</v>
      </c>
      <c r="AU317" s="225" t="s">
        <v>87</v>
      </c>
      <c r="AV317" s="13" t="s">
        <v>87</v>
      </c>
      <c r="AW317" s="13" t="s">
        <v>32</v>
      </c>
      <c r="AX317" s="13" t="s">
        <v>77</v>
      </c>
      <c r="AY317" s="225" t="s">
        <v>171</v>
      </c>
    </row>
    <row r="318" spans="1:65" s="14" customFormat="1" ht="11.25">
      <c r="B318" s="226"/>
      <c r="C318" s="227"/>
      <c r="D318" s="206" t="s">
        <v>180</v>
      </c>
      <c r="E318" s="228" t="s">
        <v>1</v>
      </c>
      <c r="F318" s="229" t="s">
        <v>210</v>
      </c>
      <c r="G318" s="227"/>
      <c r="H318" s="230">
        <v>6.09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AT318" s="236" t="s">
        <v>180</v>
      </c>
      <c r="AU318" s="236" t="s">
        <v>87</v>
      </c>
      <c r="AV318" s="14" t="s">
        <v>178</v>
      </c>
      <c r="AW318" s="14" t="s">
        <v>32</v>
      </c>
      <c r="AX318" s="14" t="s">
        <v>85</v>
      </c>
      <c r="AY318" s="236" t="s">
        <v>171</v>
      </c>
    </row>
    <row r="319" spans="1:65" s="1" customFormat="1" ht="24.2" customHeight="1">
      <c r="A319" s="34"/>
      <c r="B319" s="35"/>
      <c r="C319" s="237" t="s">
        <v>442</v>
      </c>
      <c r="D319" s="237" t="s">
        <v>212</v>
      </c>
      <c r="E319" s="238" t="s">
        <v>443</v>
      </c>
      <c r="F319" s="239" t="s">
        <v>444</v>
      </c>
      <c r="G319" s="240" t="s">
        <v>198</v>
      </c>
      <c r="H319" s="241">
        <v>0.89</v>
      </c>
      <c r="I319" s="242">
        <v>57460</v>
      </c>
      <c r="J319" s="241">
        <f>ROUND(I319*H319,2)</f>
        <v>51139.4</v>
      </c>
      <c r="K319" s="239" t="s">
        <v>177</v>
      </c>
      <c r="L319" s="243"/>
      <c r="M319" s="244" t="s">
        <v>1</v>
      </c>
      <c r="N319" s="245" t="s">
        <v>42</v>
      </c>
      <c r="O319" s="71"/>
      <c r="P319" s="200">
        <f>O319*H319</f>
        <v>0</v>
      </c>
      <c r="Q319" s="200">
        <v>1</v>
      </c>
      <c r="R319" s="200">
        <f>Q319*H319</f>
        <v>0.89</v>
      </c>
      <c r="S319" s="200">
        <v>0</v>
      </c>
      <c r="T319" s="201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02" t="s">
        <v>360</v>
      </c>
      <c r="AT319" s="202" t="s">
        <v>212</v>
      </c>
      <c r="AU319" s="202" t="s">
        <v>87</v>
      </c>
      <c r="AY319" s="17" t="s">
        <v>171</v>
      </c>
      <c r="BE319" s="203">
        <f>IF(N319="základní",J319,0)</f>
        <v>51139.4</v>
      </c>
      <c r="BF319" s="203">
        <f>IF(N319="snížená",J319,0)</f>
        <v>0</v>
      </c>
      <c r="BG319" s="203">
        <f>IF(N319="zákl. přenesená",J319,0)</f>
        <v>0</v>
      </c>
      <c r="BH319" s="203">
        <f>IF(N319="sníž. přenesená",J319,0)</f>
        <v>0</v>
      </c>
      <c r="BI319" s="203">
        <f>IF(N319="nulová",J319,0)</f>
        <v>0</v>
      </c>
      <c r="BJ319" s="17" t="s">
        <v>85</v>
      </c>
      <c r="BK319" s="203">
        <f>ROUND(I319*H319,2)</f>
        <v>51139.4</v>
      </c>
      <c r="BL319" s="17" t="s">
        <v>264</v>
      </c>
      <c r="BM319" s="202" t="s">
        <v>445</v>
      </c>
    </row>
    <row r="320" spans="1:65" s="12" customFormat="1" ht="11.25">
      <c r="B320" s="204"/>
      <c r="C320" s="205"/>
      <c r="D320" s="206" t="s">
        <v>180</v>
      </c>
      <c r="E320" s="207" t="s">
        <v>1</v>
      </c>
      <c r="F320" s="208" t="s">
        <v>417</v>
      </c>
      <c r="G320" s="205"/>
      <c r="H320" s="207" t="s">
        <v>1</v>
      </c>
      <c r="I320" s="209"/>
      <c r="J320" s="205"/>
      <c r="K320" s="205"/>
      <c r="L320" s="210"/>
      <c r="M320" s="211"/>
      <c r="N320" s="212"/>
      <c r="O320" s="212"/>
      <c r="P320" s="212"/>
      <c r="Q320" s="212"/>
      <c r="R320" s="212"/>
      <c r="S320" s="212"/>
      <c r="T320" s="213"/>
      <c r="AT320" s="214" t="s">
        <v>180</v>
      </c>
      <c r="AU320" s="214" t="s">
        <v>87</v>
      </c>
      <c r="AV320" s="12" t="s">
        <v>85</v>
      </c>
      <c r="AW320" s="12" t="s">
        <v>32</v>
      </c>
      <c r="AX320" s="12" t="s">
        <v>77</v>
      </c>
      <c r="AY320" s="214" t="s">
        <v>171</v>
      </c>
    </row>
    <row r="321" spans="1:65" s="12" customFormat="1" ht="11.25">
      <c r="B321" s="204"/>
      <c r="C321" s="205"/>
      <c r="D321" s="206" t="s">
        <v>180</v>
      </c>
      <c r="E321" s="207" t="s">
        <v>1</v>
      </c>
      <c r="F321" s="208" t="s">
        <v>438</v>
      </c>
      <c r="G321" s="205"/>
      <c r="H321" s="207" t="s">
        <v>1</v>
      </c>
      <c r="I321" s="209"/>
      <c r="J321" s="205"/>
      <c r="K321" s="205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180</v>
      </c>
      <c r="AU321" s="214" t="s">
        <v>87</v>
      </c>
      <c r="AV321" s="12" t="s">
        <v>85</v>
      </c>
      <c r="AW321" s="12" t="s">
        <v>32</v>
      </c>
      <c r="AX321" s="12" t="s">
        <v>77</v>
      </c>
      <c r="AY321" s="214" t="s">
        <v>171</v>
      </c>
    </row>
    <row r="322" spans="1:65" s="13" customFormat="1" ht="11.25">
      <c r="B322" s="215"/>
      <c r="C322" s="216"/>
      <c r="D322" s="206" t="s">
        <v>180</v>
      </c>
      <c r="E322" s="217" t="s">
        <v>1</v>
      </c>
      <c r="F322" s="218" t="s">
        <v>446</v>
      </c>
      <c r="G322" s="216"/>
      <c r="H322" s="219">
        <v>0.89</v>
      </c>
      <c r="I322" s="220"/>
      <c r="J322" s="216"/>
      <c r="K322" s="216"/>
      <c r="L322" s="221"/>
      <c r="M322" s="222"/>
      <c r="N322" s="223"/>
      <c r="O322" s="223"/>
      <c r="P322" s="223"/>
      <c r="Q322" s="223"/>
      <c r="R322" s="223"/>
      <c r="S322" s="223"/>
      <c r="T322" s="224"/>
      <c r="AT322" s="225" t="s">
        <v>180</v>
      </c>
      <c r="AU322" s="225" t="s">
        <v>87</v>
      </c>
      <c r="AV322" s="13" t="s">
        <v>87</v>
      </c>
      <c r="AW322" s="13" t="s">
        <v>32</v>
      </c>
      <c r="AX322" s="13" t="s">
        <v>85</v>
      </c>
      <c r="AY322" s="225" t="s">
        <v>171</v>
      </c>
    </row>
    <row r="323" spans="1:65" s="1" customFormat="1" ht="24.2" customHeight="1">
      <c r="A323" s="34"/>
      <c r="B323" s="35"/>
      <c r="C323" s="237" t="s">
        <v>447</v>
      </c>
      <c r="D323" s="237" t="s">
        <v>212</v>
      </c>
      <c r="E323" s="238" t="s">
        <v>448</v>
      </c>
      <c r="F323" s="239" t="s">
        <v>449</v>
      </c>
      <c r="G323" s="240" t="s">
        <v>198</v>
      </c>
      <c r="H323" s="241">
        <v>5.7</v>
      </c>
      <c r="I323" s="242">
        <v>58500</v>
      </c>
      <c r="J323" s="241">
        <f>ROUND(I323*H323,2)</f>
        <v>333450</v>
      </c>
      <c r="K323" s="239" t="s">
        <v>177</v>
      </c>
      <c r="L323" s="243"/>
      <c r="M323" s="244" t="s">
        <v>1</v>
      </c>
      <c r="N323" s="245" t="s">
        <v>42</v>
      </c>
      <c r="O323" s="71"/>
      <c r="P323" s="200">
        <f>O323*H323</f>
        <v>0</v>
      </c>
      <c r="Q323" s="200">
        <v>1</v>
      </c>
      <c r="R323" s="200">
        <f>Q323*H323</f>
        <v>5.7</v>
      </c>
      <c r="S323" s="200">
        <v>0</v>
      </c>
      <c r="T323" s="201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2" t="s">
        <v>360</v>
      </c>
      <c r="AT323" s="202" t="s">
        <v>212</v>
      </c>
      <c r="AU323" s="202" t="s">
        <v>87</v>
      </c>
      <c r="AY323" s="17" t="s">
        <v>171</v>
      </c>
      <c r="BE323" s="203">
        <f>IF(N323="základní",J323,0)</f>
        <v>333450</v>
      </c>
      <c r="BF323" s="203">
        <f>IF(N323="snížená",J323,0)</f>
        <v>0</v>
      </c>
      <c r="BG323" s="203">
        <f>IF(N323="zákl. přenesená",J323,0)</f>
        <v>0</v>
      </c>
      <c r="BH323" s="203">
        <f>IF(N323="sníž. přenesená",J323,0)</f>
        <v>0</v>
      </c>
      <c r="BI323" s="203">
        <f>IF(N323="nulová",J323,0)</f>
        <v>0</v>
      </c>
      <c r="BJ323" s="17" t="s">
        <v>85</v>
      </c>
      <c r="BK323" s="203">
        <f>ROUND(I323*H323,2)</f>
        <v>333450</v>
      </c>
      <c r="BL323" s="17" t="s">
        <v>264</v>
      </c>
      <c r="BM323" s="202" t="s">
        <v>450</v>
      </c>
    </row>
    <row r="324" spans="1:65" s="12" customFormat="1" ht="11.25">
      <c r="B324" s="204"/>
      <c r="C324" s="205"/>
      <c r="D324" s="206" t="s">
        <v>180</v>
      </c>
      <c r="E324" s="207" t="s">
        <v>1</v>
      </c>
      <c r="F324" s="208" t="s">
        <v>417</v>
      </c>
      <c r="G324" s="205"/>
      <c r="H324" s="207" t="s">
        <v>1</v>
      </c>
      <c r="I324" s="209"/>
      <c r="J324" s="205"/>
      <c r="K324" s="205"/>
      <c r="L324" s="210"/>
      <c r="M324" s="211"/>
      <c r="N324" s="212"/>
      <c r="O324" s="212"/>
      <c r="P324" s="212"/>
      <c r="Q324" s="212"/>
      <c r="R324" s="212"/>
      <c r="S324" s="212"/>
      <c r="T324" s="213"/>
      <c r="AT324" s="214" t="s">
        <v>180</v>
      </c>
      <c r="AU324" s="214" t="s">
        <v>87</v>
      </c>
      <c r="AV324" s="12" t="s">
        <v>85</v>
      </c>
      <c r="AW324" s="12" t="s">
        <v>32</v>
      </c>
      <c r="AX324" s="12" t="s">
        <v>77</v>
      </c>
      <c r="AY324" s="214" t="s">
        <v>171</v>
      </c>
    </row>
    <row r="325" spans="1:65" s="12" customFormat="1" ht="11.25">
      <c r="B325" s="204"/>
      <c r="C325" s="205"/>
      <c r="D325" s="206" t="s">
        <v>180</v>
      </c>
      <c r="E325" s="207" t="s">
        <v>1</v>
      </c>
      <c r="F325" s="208" t="s">
        <v>440</v>
      </c>
      <c r="G325" s="205"/>
      <c r="H325" s="207" t="s">
        <v>1</v>
      </c>
      <c r="I325" s="209"/>
      <c r="J325" s="205"/>
      <c r="K325" s="205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180</v>
      </c>
      <c r="AU325" s="214" t="s">
        <v>87</v>
      </c>
      <c r="AV325" s="12" t="s">
        <v>85</v>
      </c>
      <c r="AW325" s="12" t="s">
        <v>32</v>
      </c>
      <c r="AX325" s="12" t="s">
        <v>77</v>
      </c>
      <c r="AY325" s="214" t="s">
        <v>171</v>
      </c>
    </row>
    <row r="326" spans="1:65" s="13" customFormat="1" ht="11.25">
      <c r="B326" s="215"/>
      <c r="C326" s="216"/>
      <c r="D326" s="206" t="s">
        <v>180</v>
      </c>
      <c r="E326" s="217" t="s">
        <v>1</v>
      </c>
      <c r="F326" s="218" t="s">
        <v>451</v>
      </c>
      <c r="G326" s="216"/>
      <c r="H326" s="219">
        <v>4.5999999999999996</v>
      </c>
      <c r="I326" s="220"/>
      <c r="J326" s="216"/>
      <c r="K326" s="216"/>
      <c r="L326" s="221"/>
      <c r="M326" s="222"/>
      <c r="N326" s="223"/>
      <c r="O326" s="223"/>
      <c r="P326" s="223"/>
      <c r="Q326" s="223"/>
      <c r="R326" s="223"/>
      <c r="S326" s="223"/>
      <c r="T326" s="224"/>
      <c r="AT326" s="225" t="s">
        <v>180</v>
      </c>
      <c r="AU326" s="225" t="s">
        <v>87</v>
      </c>
      <c r="AV326" s="13" t="s">
        <v>87</v>
      </c>
      <c r="AW326" s="13" t="s">
        <v>32</v>
      </c>
      <c r="AX326" s="13" t="s">
        <v>77</v>
      </c>
      <c r="AY326" s="225" t="s">
        <v>171</v>
      </c>
    </row>
    <row r="327" spans="1:65" s="13" customFormat="1" ht="11.25">
      <c r="B327" s="215"/>
      <c r="C327" s="216"/>
      <c r="D327" s="206" t="s">
        <v>180</v>
      </c>
      <c r="E327" s="217" t="s">
        <v>1</v>
      </c>
      <c r="F327" s="218" t="s">
        <v>452</v>
      </c>
      <c r="G327" s="216"/>
      <c r="H327" s="219">
        <v>1.1000000000000001</v>
      </c>
      <c r="I327" s="220"/>
      <c r="J327" s="216"/>
      <c r="K327" s="216"/>
      <c r="L327" s="221"/>
      <c r="M327" s="222"/>
      <c r="N327" s="223"/>
      <c r="O327" s="223"/>
      <c r="P327" s="223"/>
      <c r="Q327" s="223"/>
      <c r="R327" s="223"/>
      <c r="S327" s="223"/>
      <c r="T327" s="224"/>
      <c r="AT327" s="225" t="s">
        <v>180</v>
      </c>
      <c r="AU327" s="225" t="s">
        <v>87</v>
      </c>
      <c r="AV327" s="13" t="s">
        <v>87</v>
      </c>
      <c r="AW327" s="13" t="s">
        <v>32</v>
      </c>
      <c r="AX327" s="13" t="s">
        <v>77</v>
      </c>
      <c r="AY327" s="225" t="s">
        <v>171</v>
      </c>
    </row>
    <row r="328" spans="1:65" s="14" customFormat="1" ht="11.25">
      <c r="B328" s="226"/>
      <c r="C328" s="227"/>
      <c r="D328" s="206" t="s">
        <v>180</v>
      </c>
      <c r="E328" s="228" t="s">
        <v>1</v>
      </c>
      <c r="F328" s="229" t="s">
        <v>210</v>
      </c>
      <c r="G328" s="227"/>
      <c r="H328" s="230">
        <v>5.6999999999999993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AT328" s="236" t="s">
        <v>180</v>
      </c>
      <c r="AU328" s="236" t="s">
        <v>87</v>
      </c>
      <c r="AV328" s="14" t="s">
        <v>178</v>
      </c>
      <c r="AW328" s="14" t="s">
        <v>32</v>
      </c>
      <c r="AX328" s="14" t="s">
        <v>85</v>
      </c>
      <c r="AY328" s="236" t="s">
        <v>171</v>
      </c>
    </row>
    <row r="329" spans="1:65" s="1" customFormat="1" ht="24.2" customHeight="1">
      <c r="A329" s="34"/>
      <c r="B329" s="35"/>
      <c r="C329" s="192" t="s">
        <v>453</v>
      </c>
      <c r="D329" s="192" t="s">
        <v>173</v>
      </c>
      <c r="E329" s="193" t="s">
        <v>454</v>
      </c>
      <c r="F329" s="194" t="s">
        <v>455</v>
      </c>
      <c r="G329" s="195" t="s">
        <v>308</v>
      </c>
      <c r="H329" s="196">
        <v>20</v>
      </c>
      <c r="I329" s="197">
        <v>8500</v>
      </c>
      <c r="J329" s="196">
        <f>ROUND(I329*H329,2)</f>
        <v>170000</v>
      </c>
      <c r="K329" s="194" t="s">
        <v>1</v>
      </c>
      <c r="L329" s="39"/>
      <c r="M329" s="198" t="s">
        <v>1</v>
      </c>
      <c r="N329" s="199" t="s">
        <v>42</v>
      </c>
      <c r="O329" s="71"/>
      <c r="P329" s="200">
        <f>O329*H329</f>
        <v>0</v>
      </c>
      <c r="Q329" s="200">
        <v>0</v>
      </c>
      <c r="R329" s="200">
        <f>Q329*H329</f>
        <v>0</v>
      </c>
      <c r="S329" s="200">
        <v>0</v>
      </c>
      <c r="T329" s="201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2" t="s">
        <v>264</v>
      </c>
      <c r="AT329" s="202" t="s">
        <v>173</v>
      </c>
      <c r="AU329" s="202" t="s">
        <v>87</v>
      </c>
      <c r="AY329" s="17" t="s">
        <v>171</v>
      </c>
      <c r="BE329" s="203">
        <f>IF(N329="základní",J329,0)</f>
        <v>170000</v>
      </c>
      <c r="BF329" s="203">
        <f>IF(N329="snížená",J329,0)</f>
        <v>0</v>
      </c>
      <c r="BG329" s="203">
        <f>IF(N329="zákl. přenesená",J329,0)</f>
        <v>0</v>
      </c>
      <c r="BH329" s="203">
        <f>IF(N329="sníž. přenesená",J329,0)</f>
        <v>0</v>
      </c>
      <c r="BI329" s="203">
        <f>IF(N329="nulová",J329,0)</f>
        <v>0</v>
      </c>
      <c r="BJ329" s="17" t="s">
        <v>85</v>
      </c>
      <c r="BK329" s="203">
        <f>ROUND(I329*H329,2)</f>
        <v>170000</v>
      </c>
      <c r="BL329" s="17" t="s">
        <v>264</v>
      </c>
      <c r="BM329" s="202" t="s">
        <v>456</v>
      </c>
    </row>
    <row r="330" spans="1:65" s="12" customFormat="1" ht="11.25">
      <c r="B330" s="204"/>
      <c r="C330" s="205"/>
      <c r="D330" s="206" t="s">
        <v>180</v>
      </c>
      <c r="E330" s="207" t="s">
        <v>1</v>
      </c>
      <c r="F330" s="208" t="s">
        <v>457</v>
      </c>
      <c r="G330" s="205"/>
      <c r="H330" s="207" t="s">
        <v>1</v>
      </c>
      <c r="I330" s="209"/>
      <c r="J330" s="205"/>
      <c r="K330" s="205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180</v>
      </c>
      <c r="AU330" s="214" t="s">
        <v>87</v>
      </c>
      <c r="AV330" s="12" t="s">
        <v>85</v>
      </c>
      <c r="AW330" s="12" t="s">
        <v>32</v>
      </c>
      <c r="AX330" s="12" t="s">
        <v>77</v>
      </c>
      <c r="AY330" s="214" t="s">
        <v>171</v>
      </c>
    </row>
    <row r="331" spans="1:65" s="13" customFormat="1" ht="11.25">
      <c r="B331" s="215"/>
      <c r="C331" s="216"/>
      <c r="D331" s="206" t="s">
        <v>180</v>
      </c>
      <c r="E331" s="217" t="s">
        <v>1</v>
      </c>
      <c r="F331" s="218" t="s">
        <v>290</v>
      </c>
      <c r="G331" s="216"/>
      <c r="H331" s="219">
        <v>20</v>
      </c>
      <c r="I331" s="220"/>
      <c r="J331" s="216"/>
      <c r="K331" s="216"/>
      <c r="L331" s="221"/>
      <c r="M331" s="222"/>
      <c r="N331" s="223"/>
      <c r="O331" s="223"/>
      <c r="P331" s="223"/>
      <c r="Q331" s="223"/>
      <c r="R331" s="223"/>
      <c r="S331" s="223"/>
      <c r="T331" s="224"/>
      <c r="AT331" s="225" t="s">
        <v>180</v>
      </c>
      <c r="AU331" s="225" t="s">
        <v>87</v>
      </c>
      <c r="AV331" s="13" t="s">
        <v>87</v>
      </c>
      <c r="AW331" s="13" t="s">
        <v>32</v>
      </c>
      <c r="AX331" s="13" t="s">
        <v>85</v>
      </c>
      <c r="AY331" s="225" t="s">
        <v>171</v>
      </c>
    </row>
    <row r="332" spans="1:65" s="1" customFormat="1" ht="16.5" customHeight="1">
      <c r="A332" s="34"/>
      <c r="B332" s="35"/>
      <c r="C332" s="192" t="s">
        <v>458</v>
      </c>
      <c r="D332" s="192" t="s">
        <v>173</v>
      </c>
      <c r="E332" s="193" t="s">
        <v>459</v>
      </c>
      <c r="F332" s="194" t="s">
        <v>460</v>
      </c>
      <c r="G332" s="195" t="s">
        <v>176</v>
      </c>
      <c r="H332" s="196">
        <v>8.27</v>
      </c>
      <c r="I332" s="197">
        <v>4380</v>
      </c>
      <c r="J332" s="196">
        <f>ROUND(I332*H332,2)</f>
        <v>36222.6</v>
      </c>
      <c r="K332" s="194" t="s">
        <v>177</v>
      </c>
      <c r="L332" s="39"/>
      <c r="M332" s="198" t="s">
        <v>1</v>
      </c>
      <c r="N332" s="199" t="s">
        <v>42</v>
      </c>
      <c r="O332" s="71"/>
      <c r="P332" s="200">
        <f>O332*H332</f>
        <v>0</v>
      </c>
      <c r="Q332" s="200">
        <v>2.5019800000000001</v>
      </c>
      <c r="R332" s="200">
        <f>Q332*H332</f>
        <v>20.6913746</v>
      </c>
      <c r="S332" s="200">
        <v>0</v>
      </c>
      <c r="T332" s="201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2" t="s">
        <v>178</v>
      </c>
      <c r="AT332" s="202" t="s">
        <v>173</v>
      </c>
      <c r="AU332" s="202" t="s">
        <v>87</v>
      </c>
      <c r="AY332" s="17" t="s">
        <v>171</v>
      </c>
      <c r="BE332" s="203">
        <f>IF(N332="základní",J332,0)</f>
        <v>36222.6</v>
      </c>
      <c r="BF332" s="203">
        <f>IF(N332="snížená",J332,0)</f>
        <v>0</v>
      </c>
      <c r="BG332" s="203">
        <f>IF(N332="zákl. přenesená",J332,0)</f>
        <v>0</v>
      </c>
      <c r="BH332" s="203">
        <f>IF(N332="sníž. přenesená",J332,0)</f>
        <v>0</v>
      </c>
      <c r="BI332" s="203">
        <f>IF(N332="nulová",J332,0)</f>
        <v>0</v>
      </c>
      <c r="BJ332" s="17" t="s">
        <v>85</v>
      </c>
      <c r="BK332" s="203">
        <f>ROUND(I332*H332,2)</f>
        <v>36222.6</v>
      </c>
      <c r="BL332" s="17" t="s">
        <v>178</v>
      </c>
      <c r="BM332" s="202" t="s">
        <v>461</v>
      </c>
    </row>
    <row r="333" spans="1:65" s="12" customFormat="1" ht="11.25">
      <c r="B333" s="204"/>
      <c r="C333" s="205"/>
      <c r="D333" s="206" t="s">
        <v>180</v>
      </c>
      <c r="E333" s="207" t="s">
        <v>1</v>
      </c>
      <c r="F333" s="208" t="s">
        <v>462</v>
      </c>
      <c r="G333" s="205"/>
      <c r="H333" s="207" t="s">
        <v>1</v>
      </c>
      <c r="I333" s="209"/>
      <c r="J333" s="205"/>
      <c r="K333" s="205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180</v>
      </c>
      <c r="AU333" s="214" t="s">
        <v>87</v>
      </c>
      <c r="AV333" s="12" t="s">
        <v>85</v>
      </c>
      <c r="AW333" s="12" t="s">
        <v>32</v>
      </c>
      <c r="AX333" s="12" t="s">
        <v>77</v>
      </c>
      <c r="AY333" s="214" t="s">
        <v>171</v>
      </c>
    </row>
    <row r="334" spans="1:65" s="13" customFormat="1" ht="11.25">
      <c r="B334" s="215"/>
      <c r="C334" s="216"/>
      <c r="D334" s="206" t="s">
        <v>180</v>
      </c>
      <c r="E334" s="217" t="s">
        <v>1</v>
      </c>
      <c r="F334" s="218" t="s">
        <v>463</v>
      </c>
      <c r="G334" s="216"/>
      <c r="H334" s="219">
        <v>4.67</v>
      </c>
      <c r="I334" s="220"/>
      <c r="J334" s="216"/>
      <c r="K334" s="216"/>
      <c r="L334" s="221"/>
      <c r="M334" s="222"/>
      <c r="N334" s="223"/>
      <c r="O334" s="223"/>
      <c r="P334" s="223"/>
      <c r="Q334" s="223"/>
      <c r="R334" s="223"/>
      <c r="S334" s="223"/>
      <c r="T334" s="224"/>
      <c r="AT334" s="225" t="s">
        <v>180</v>
      </c>
      <c r="AU334" s="225" t="s">
        <v>87</v>
      </c>
      <c r="AV334" s="13" t="s">
        <v>87</v>
      </c>
      <c r="AW334" s="13" t="s">
        <v>32</v>
      </c>
      <c r="AX334" s="13" t="s">
        <v>77</v>
      </c>
      <c r="AY334" s="225" t="s">
        <v>171</v>
      </c>
    </row>
    <row r="335" spans="1:65" s="13" customFormat="1" ht="11.25">
      <c r="B335" s="215"/>
      <c r="C335" s="216"/>
      <c r="D335" s="206" t="s">
        <v>180</v>
      </c>
      <c r="E335" s="217" t="s">
        <v>1</v>
      </c>
      <c r="F335" s="218" t="s">
        <v>464</v>
      </c>
      <c r="G335" s="216"/>
      <c r="H335" s="219">
        <v>0.52</v>
      </c>
      <c r="I335" s="220"/>
      <c r="J335" s="216"/>
      <c r="K335" s="216"/>
      <c r="L335" s="221"/>
      <c r="M335" s="222"/>
      <c r="N335" s="223"/>
      <c r="O335" s="223"/>
      <c r="P335" s="223"/>
      <c r="Q335" s="223"/>
      <c r="R335" s="223"/>
      <c r="S335" s="223"/>
      <c r="T335" s="224"/>
      <c r="AT335" s="225" t="s">
        <v>180</v>
      </c>
      <c r="AU335" s="225" t="s">
        <v>87</v>
      </c>
      <c r="AV335" s="13" t="s">
        <v>87</v>
      </c>
      <c r="AW335" s="13" t="s">
        <v>32</v>
      </c>
      <c r="AX335" s="13" t="s">
        <v>77</v>
      </c>
      <c r="AY335" s="225" t="s">
        <v>171</v>
      </c>
    </row>
    <row r="336" spans="1:65" s="13" customFormat="1" ht="11.25">
      <c r="B336" s="215"/>
      <c r="C336" s="216"/>
      <c r="D336" s="206" t="s">
        <v>180</v>
      </c>
      <c r="E336" s="217" t="s">
        <v>1</v>
      </c>
      <c r="F336" s="218" t="s">
        <v>465</v>
      </c>
      <c r="G336" s="216"/>
      <c r="H336" s="219">
        <v>0.3</v>
      </c>
      <c r="I336" s="220"/>
      <c r="J336" s="216"/>
      <c r="K336" s="216"/>
      <c r="L336" s="221"/>
      <c r="M336" s="222"/>
      <c r="N336" s="223"/>
      <c r="O336" s="223"/>
      <c r="P336" s="223"/>
      <c r="Q336" s="223"/>
      <c r="R336" s="223"/>
      <c r="S336" s="223"/>
      <c r="T336" s="224"/>
      <c r="AT336" s="225" t="s">
        <v>180</v>
      </c>
      <c r="AU336" s="225" t="s">
        <v>87</v>
      </c>
      <c r="AV336" s="13" t="s">
        <v>87</v>
      </c>
      <c r="AW336" s="13" t="s">
        <v>32</v>
      </c>
      <c r="AX336" s="13" t="s">
        <v>77</v>
      </c>
      <c r="AY336" s="225" t="s">
        <v>171</v>
      </c>
    </row>
    <row r="337" spans="1:65" s="15" customFormat="1" ht="11.25">
      <c r="B337" s="250"/>
      <c r="C337" s="251"/>
      <c r="D337" s="206" t="s">
        <v>180</v>
      </c>
      <c r="E337" s="252" t="s">
        <v>1</v>
      </c>
      <c r="F337" s="253" t="s">
        <v>466</v>
      </c>
      <c r="G337" s="251"/>
      <c r="H337" s="254">
        <v>5.4899999999999993</v>
      </c>
      <c r="I337" s="255"/>
      <c r="J337" s="251"/>
      <c r="K337" s="251"/>
      <c r="L337" s="256"/>
      <c r="M337" s="257"/>
      <c r="N337" s="258"/>
      <c r="O337" s="258"/>
      <c r="P337" s="258"/>
      <c r="Q337" s="258"/>
      <c r="R337" s="258"/>
      <c r="S337" s="258"/>
      <c r="T337" s="259"/>
      <c r="AT337" s="260" t="s">
        <v>180</v>
      </c>
      <c r="AU337" s="260" t="s">
        <v>87</v>
      </c>
      <c r="AV337" s="15" t="s">
        <v>186</v>
      </c>
      <c r="AW337" s="15" t="s">
        <v>32</v>
      </c>
      <c r="AX337" s="15" t="s">
        <v>77</v>
      </c>
      <c r="AY337" s="260" t="s">
        <v>171</v>
      </c>
    </row>
    <row r="338" spans="1:65" s="12" customFormat="1" ht="11.25">
      <c r="B338" s="204"/>
      <c r="C338" s="205"/>
      <c r="D338" s="206" t="s">
        <v>180</v>
      </c>
      <c r="E338" s="207" t="s">
        <v>1</v>
      </c>
      <c r="F338" s="208" t="s">
        <v>467</v>
      </c>
      <c r="G338" s="205"/>
      <c r="H338" s="207" t="s">
        <v>1</v>
      </c>
      <c r="I338" s="209"/>
      <c r="J338" s="205"/>
      <c r="K338" s="205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180</v>
      </c>
      <c r="AU338" s="214" t="s">
        <v>87</v>
      </c>
      <c r="AV338" s="12" t="s">
        <v>85</v>
      </c>
      <c r="AW338" s="12" t="s">
        <v>32</v>
      </c>
      <c r="AX338" s="12" t="s">
        <v>77</v>
      </c>
      <c r="AY338" s="214" t="s">
        <v>171</v>
      </c>
    </row>
    <row r="339" spans="1:65" s="13" customFormat="1" ht="11.25">
      <c r="B339" s="215"/>
      <c r="C339" s="216"/>
      <c r="D339" s="206" t="s">
        <v>180</v>
      </c>
      <c r="E339" s="217" t="s">
        <v>1</v>
      </c>
      <c r="F339" s="218" t="s">
        <v>468</v>
      </c>
      <c r="G339" s="216"/>
      <c r="H339" s="219">
        <v>0.28000000000000003</v>
      </c>
      <c r="I339" s="220"/>
      <c r="J339" s="216"/>
      <c r="K339" s="216"/>
      <c r="L339" s="221"/>
      <c r="M339" s="222"/>
      <c r="N339" s="223"/>
      <c r="O339" s="223"/>
      <c r="P339" s="223"/>
      <c r="Q339" s="223"/>
      <c r="R339" s="223"/>
      <c r="S339" s="223"/>
      <c r="T339" s="224"/>
      <c r="AT339" s="225" t="s">
        <v>180</v>
      </c>
      <c r="AU339" s="225" t="s">
        <v>87</v>
      </c>
      <c r="AV339" s="13" t="s">
        <v>87</v>
      </c>
      <c r="AW339" s="13" t="s">
        <v>32</v>
      </c>
      <c r="AX339" s="13" t="s">
        <v>77</v>
      </c>
      <c r="AY339" s="225" t="s">
        <v>171</v>
      </c>
    </row>
    <row r="340" spans="1:65" s="13" customFormat="1" ht="11.25">
      <c r="B340" s="215"/>
      <c r="C340" s="216"/>
      <c r="D340" s="206" t="s">
        <v>180</v>
      </c>
      <c r="E340" s="217" t="s">
        <v>1</v>
      </c>
      <c r="F340" s="218" t="s">
        <v>469</v>
      </c>
      <c r="G340" s="216"/>
      <c r="H340" s="219">
        <v>0.17</v>
      </c>
      <c r="I340" s="220"/>
      <c r="J340" s="216"/>
      <c r="K340" s="216"/>
      <c r="L340" s="221"/>
      <c r="M340" s="222"/>
      <c r="N340" s="223"/>
      <c r="O340" s="223"/>
      <c r="P340" s="223"/>
      <c r="Q340" s="223"/>
      <c r="R340" s="223"/>
      <c r="S340" s="223"/>
      <c r="T340" s="224"/>
      <c r="AT340" s="225" t="s">
        <v>180</v>
      </c>
      <c r="AU340" s="225" t="s">
        <v>87</v>
      </c>
      <c r="AV340" s="13" t="s">
        <v>87</v>
      </c>
      <c r="AW340" s="13" t="s">
        <v>32</v>
      </c>
      <c r="AX340" s="13" t="s">
        <v>77</v>
      </c>
      <c r="AY340" s="225" t="s">
        <v>171</v>
      </c>
    </row>
    <row r="341" spans="1:65" s="15" customFormat="1" ht="11.25">
      <c r="B341" s="250"/>
      <c r="C341" s="251"/>
      <c r="D341" s="206" t="s">
        <v>180</v>
      </c>
      <c r="E341" s="252" t="s">
        <v>1</v>
      </c>
      <c r="F341" s="253" t="s">
        <v>466</v>
      </c>
      <c r="G341" s="251"/>
      <c r="H341" s="254">
        <v>0.45000000000000007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AT341" s="260" t="s">
        <v>180</v>
      </c>
      <c r="AU341" s="260" t="s">
        <v>87</v>
      </c>
      <c r="AV341" s="15" t="s">
        <v>186</v>
      </c>
      <c r="AW341" s="15" t="s">
        <v>32</v>
      </c>
      <c r="AX341" s="15" t="s">
        <v>77</v>
      </c>
      <c r="AY341" s="260" t="s">
        <v>171</v>
      </c>
    </row>
    <row r="342" spans="1:65" s="12" customFormat="1" ht="11.25">
      <c r="B342" s="204"/>
      <c r="C342" s="205"/>
      <c r="D342" s="206" t="s">
        <v>180</v>
      </c>
      <c r="E342" s="207" t="s">
        <v>1</v>
      </c>
      <c r="F342" s="208" t="s">
        <v>470</v>
      </c>
      <c r="G342" s="205"/>
      <c r="H342" s="207" t="s">
        <v>1</v>
      </c>
      <c r="I342" s="209"/>
      <c r="J342" s="205"/>
      <c r="K342" s="205"/>
      <c r="L342" s="210"/>
      <c r="M342" s="211"/>
      <c r="N342" s="212"/>
      <c r="O342" s="212"/>
      <c r="P342" s="212"/>
      <c r="Q342" s="212"/>
      <c r="R342" s="212"/>
      <c r="S342" s="212"/>
      <c r="T342" s="213"/>
      <c r="AT342" s="214" t="s">
        <v>180</v>
      </c>
      <c r="AU342" s="214" t="s">
        <v>87</v>
      </c>
      <c r="AV342" s="12" t="s">
        <v>85</v>
      </c>
      <c r="AW342" s="12" t="s">
        <v>32</v>
      </c>
      <c r="AX342" s="12" t="s">
        <v>77</v>
      </c>
      <c r="AY342" s="214" t="s">
        <v>171</v>
      </c>
    </row>
    <row r="343" spans="1:65" s="13" customFormat="1" ht="11.25">
      <c r="B343" s="215"/>
      <c r="C343" s="216"/>
      <c r="D343" s="206" t="s">
        <v>180</v>
      </c>
      <c r="E343" s="217" t="s">
        <v>1</v>
      </c>
      <c r="F343" s="218" t="s">
        <v>471</v>
      </c>
      <c r="G343" s="216"/>
      <c r="H343" s="219">
        <v>2.33</v>
      </c>
      <c r="I343" s="220"/>
      <c r="J343" s="216"/>
      <c r="K343" s="216"/>
      <c r="L343" s="221"/>
      <c r="M343" s="222"/>
      <c r="N343" s="223"/>
      <c r="O343" s="223"/>
      <c r="P343" s="223"/>
      <c r="Q343" s="223"/>
      <c r="R343" s="223"/>
      <c r="S343" s="223"/>
      <c r="T343" s="224"/>
      <c r="AT343" s="225" t="s">
        <v>180</v>
      </c>
      <c r="AU343" s="225" t="s">
        <v>87</v>
      </c>
      <c r="AV343" s="13" t="s">
        <v>87</v>
      </c>
      <c r="AW343" s="13" t="s">
        <v>32</v>
      </c>
      <c r="AX343" s="13" t="s">
        <v>77</v>
      </c>
      <c r="AY343" s="225" t="s">
        <v>171</v>
      </c>
    </row>
    <row r="344" spans="1:65" s="14" customFormat="1" ht="11.25">
      <c r="B344" s="226"/>
      <c r="C344" s="227"/>
      <c r="D344" s="206" t="s">
        <v>180</v>
      </c>
      <c r="E344" s="228" t="s">
        <v>1</v>
      </c>
      <c r="F344" s="229" t="s">
        <v>210</v>
      </c>
      <c r="G344" s="227"/>
      <c r="H344" s="230">
        <v>8.27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AT344" s="236" t="s">
        <v>180</v>
      </c>
      <c r="AU344" s="236" t="s">
        <v>87</v>
      </c>
      <c r="AV344" s="14" t="s">
        <v>178</v>
      </c>
      <c r="AW344" s="14" t="s">
        <v>32</v>
      </c>
      <c r="AX344" s="14" t="s">
        <v>85</v>
      </c>
      <c r="AY344" s="236" t="s">
        <v>171</v>
      </c>
    </row>
    <row r="345" spans="1:65" s="1" customFormat="1" ht="16.5" customHeight="1">
      <c r="A345" s="34"/>
      <c r="B345" s="35"/>
      <c r="C345" s="192" t="s">
        <v>472</v>
      </c>
      <c r="D345" s="192" t="s">
        <v>173</v>
      </c>
      <c r="E345" s="193" t="s">
        <v>473</v>
      </c>
      <c r="F345" s="194" t="s">
        <v>474</v>
      </c>
      <c r="G345" s="195" t="s">
        <v>220</v>
      </c>
      <c r="H345" s="196">
        <v>65.13</v>
      </c>
      <c r="I345" s="197">
        <v>558</v>
      </c>
      <c r="J345" s="196">
        <f>ROUND(I345*H345,2)</f>
        <v>36342.54</v>
      </c>
      <c r="K345" s="194" t="s">
        <v>177</v>
      </c>
      <c r="L345" s="39"/>
      <c r="M345" s="198" t="s">
        <v>1</v>
      </c>
      <c r="N345" s="199" t="s">
        <v>42</v>
      </c>
      <c r="O345" s="71"/>
      <c r="P345" s="200">
        <f>O345*H345</f>
        <v>0</v>
      </c>
      <c r="Q345" s="200">
        <v>5.7600000000000004E-3</v>
      </c>
      <c r="R345" s="200">
        <f>Q345*H345</f>
        <v>0.3751488</v>
      </c>
      <c r="S345" s="200">
        <v>0</v>
      </c>
      <c r="T345" s="201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2" t="s">
        <v>178</v>
      </c>
      <c r="AT345" s="202" t="s">
        <v>173</v>
      </c>
      <c r="AU345" s="202" t="s">
        <v>87</v>
      </c>
      <c r="AY345" s="17" t="s">
        <v>171</v>
      </c>
      <c r="BE345" s="203">
        <f>IF(N345="základní",J345,0)</f>
        <v>36342.54</v>
      </c>
      <c r="BF345" s="203">
        <f>IF(N345="snížená",J345,0)</f>
        <v>0</v>
      </c>
      <c r="BG345" s="203">
        <f>IF(N345="zákl. přenesená",J345,0)</f>
        <v>0</v>
      </c>
      <c r="BH345" s="203">
        <f>IF(N345="sníž. přenesená",J345,0)</f>
        <v>0</v>
      </c>
      <c r="BI345" s="203">
        <f>IF(N345="nulová",J345,0)</f>
        <v>0</v>
      </c>
      <c r="BJ345" s="17" t="s">
        <v>85</v>
      </c>
      <c r="BK345" s="203">
        <f>ROUND(I345*H345,2)</f>
        <v>36342.54</v>
      </c>
      <c r="BL345" s="17" t="s">
        <v>178</v>
      </c>
      <c r="BM345" s="202" t="s">
        <v>475</v>
      </c>
    </row>
    <row r="346" spans="1:65" s="12" customFormat="1" ht="11.25">
      <c r="B346" s="204"/>
      <c r="C346" s="205"/>
      <c r="D346" s="206" t="s">
        <v>180</v>
      </c>
      <c r="E346" s="207" t="s">
        <v>1</v>
      </c>
      <c r="F346" s="208" t="s">
        <v>462</v>
      </c>
      <c r="G346" s="205"/>
      <c r="H346" s="207" t="s">
        <v>1</v>
      </c>
      <c r="I346" s="209"/>
      <c r="J346" s="205"/>
      <c r="K346" s="205"/>
      <c r="L346" s="210"/>
      <c r="M346" s="211"/>
      <c r="N346" s="212"/>
      <c r="O346" s="212"/>
      <c r="P346" s="212"/>
      <c r="Q346" s="212"/>
      <c r="R346" s="212"/>
      <c r="S346" s="212"/>
      <c r="T346" s="213"/>
      <c r="AT346" s="214" t="s">
        <v>180</v>
      </c>
      <c r="AU346" s="214" t="s">
        <v>87</v>
      </c>
      <c r="AV346" s="12" t="s">
        <v>85</v>
      </c>
      <c r="AW346" s="12" t="s">
        <v>32</v>
      </c>
      <c r="AX346" s="12" t="s">
        <v>77</v>
      </c>
      <c r="AY346" s="214" t="s">
        <v>171</v>
      </c>
    </row>
    <row r="347" spans="1:65" s="13" customFormat="1" ht="11.25">
      <c r="B347" s="215"/>
      <c r="C347" s="216"/>
      <c r="D347" s="206" t="s">
        <v>180</v>
      </c>
      <c r="E347" s="217" t="s">
        <v>1</v>
      </c>
      <c r="F347" s="218" t="s">
        <v>476</v>
      </c>
      <c r="G347" s="216"/>
      <c r="H347" s="219">
        <v>37.340000000000003</v>
      </c>
      <c r="I347" s="220"/>
      <c r="J347" s="216"/>
      <c r="K347" s="216"/>
      <c r="L347" s="221"/>
      <c r="M347" s="222"/>
      <c r="N347" s="223"/>
      <c r="O347" s="223"/>
      <c r="P347" s="223"/>
      <c r="Q347" s="223"/>
      <c r="R347" s="223"/>
      <c r="S347" s="223"/>
      <c r="T347" s="224"/>
      <c r="AT347" s="225" t="s">
        <v>180</v>
      </c>
      <c r="AU347" s="225" t="s">
        <v>87</v>
      </c>
      <c r="AV347" s="13" t="s">
        <v>87</v>
      </c>
      <c r="AW347" s="13" t="s">
        <v>32</v>
      </c>
      <c r="AX347" s="13" t="s">
        <v>77</v>
      </c>
      <c r="AY347" s="225" t="s">
        <v>171</v>
      </c>
    </row>
    <row r="348" spans="1:65" s="13" customFormat="1" ht="11.25">
      <c r="B348" s="215"/>
      <c r="C348" s="216"/>
      <c r="D348" s="206" t="s">
        <v>180</v>
      </c>
      <c r="E348" s="217" t="s">
        <v>1</v>
      </c>
      <c r="F348" s="218" t="s">
        <v>477</v>
      </c>
      <c r="G348" s="216"/>
      <c r="H348" s="219">
        <v>4.1399999999999997</v>
      </c>
      <c r="I348" s="220"/>
      <c r="J348" s="216"/>
      <c r="K348" s="216"/>
      <c r="L348" s="221"/>
      <c r="M348" s="222"/>
      <c r="N348" s="223"/>
      <c r="O348" s="223"/>
      <c r="P348" s="223"/>
      <c r="Q348" s="223"/>
      <c r="R348" s="223"/>
      <c r="S348" s="223"/>
      <c r="T348" s="224"/>
      <c r="AT348" s="225" t="s">
        <v>180</v>
      </c>
      <c r="AU348" s="225" t="s">
        <v>87</v>
      </c>
      <c r="AV348" s="13" t="s">
        <v>87</v>
      </c>
      <c r="AW348" s="13" t="s">
        <v>32</v>
      </c>
      <c r="AX348" s="13" t="s">
        <v>77</v>
      </c>
      <c r="AY348" s="225" t="s">
        <v>171</v>
      </c>
    </row>
    <row r="349" spans="1:65" s="13" customFormat="1" ht="11.25">
      <c r="B349" s="215"/>
      <c r="C349" s="216"/>
      <c r="D349" s="206" t="s">
        <v>180</v>
      </c>
      <c r="E349" s="217" t="s">
        <v>1</v>
      </c>
      <c r="F349" s="218" t="s">
        <v>478</v>
      </c>
      <c r="G349" s="216"/>
      <c r="H349" s="219">
        <v>2.42</v>
      </c>
      <c r="I349" s="220"/>
      <c r="J349" s="216"/>
      <c r="K349" s="216"/>
      <c r="L349" s="221"/>
      <c r="M349" s="222"/>
      <c r="N349" s="223"/>
      <c r="O349" s="223"/>
      <c r="P349" s="223"/>
      <c r="Q349" s="223"/>
      <c r="R349" s="223"/>
      <c r="S349" s="223"/>
      <c r="T349" s="224"/>
      <c r="AT349" s="225" t="s">
        <v>180</v>
      </c>
      <c r="AU349" s="225" t="s">
        <v>87</v>
      </c>
      <c r="AV349" s="13" t="s">
        <v>87</v>
      </c>
      <c r="AW349" s="13" t="s">
        <v>32</v>
      </c>
      <c r="AX349" s="13" t="s">
        <v>77</v>
      </c>
      <c r="AY349" s="225" t="s">
        <v>171</v>
      </c>
    </row>
    <row r="350" spans="1:65" s="15" customFormat="1" ht="11.25">
      <c r="B350" s="250"/>
      <c r="C350" s="251"/>
      <c r="D350" s="206" t="s">
        <v>180</v>
      </c>
      <c r="E350" s="252" t="s">
        <v>1</v>
      </c>
      <c r="F350" s="253" t="s">
        <v>466</v>
      </c>
      <c r="G350" s="251"/>
      <c r="H350" s="254">
        <v>43.900000000000006</v>
      </c>
      <c r="I350" s="255"/>
      <c r="J350" s="251"/>
      <c r="K350" s="251"/>
      <c r="L350" s="256"/>
      <c r="M350" s="257"/>
      <c r="N350" s="258"/>
      <c r="O350" s="258"/>
      <c r="P350" s="258"/>
      <c r="Q350" s="258"/>
      <c r="R350" s="258"/>
      <c r="S350" s="258"/>
      <c r="T350" s="259"/>
      <c r="AT350" s="260" t="s">
        <v>180</v>
      </c>
      <c r="AU350" s="260" t="s">
        <v>87</v>
      </c>
      <c r="AV350" s="15" t="s">
        <v>186</v>
      </c>
      <c r="AW350" s="15" t="s">
        <v>32</v>
      </c>
      <c r="AX350" s="15" t="s">
        <v>77</v>
      </c>
      <c r="AY350" s="260" t="s">
        <v>171</v>
      </c>
    </row>
    <row r="351" spans="1:65" s="12" customFormat="1" ht="11.25">
      <c r="B351" s="204"/>
      <c r="C351" s="205"/>
      <c r="D351" s="206" t="s">
        <v>180</v>
      </c>
      <c r="E351" s="207" t="s">
        <v>1</v>
      </c>
      <c r="F351" s="208" t="s">
        <v>467</v>
      </c>
      <c r="G351" s="205"/>
      <c r="H351" s="207" t="s">
        <v>1</v>
      </c>
      <c r="I351" s="209"/>
      <c r="J351" s="205"/>
      <c r="K351" s="205"/>
      <c r="L351" s="210"/>
      <c r="M351" s="211"/>
      <c r="N351" s="212"/>
      <c r="O351" s="212"/>
      <c r="P351" s="212"/>
      <c r="Q351" s="212"/>
      <c r="R351" s="212"/>
      <c r="S351" s="212"/>
      <c r="T351" s="213"/>
      <c r="AT351" s="214" t="s">
        <v>180</v>
      </c>
      <c r="AU351" s="214" t="s">
        <v>87</v>
      </c>
      <c r="AV351" s="12" t="s">
        <v>85</v>
      </c>
      <c r="AW351" s="12" t="s">
        <v>32</v>
      </c>
      <c r="AX351" s="12" t="s">
        <v>77</v>
      </c>
      <c r="AY351" s="214" t="s">
        <v>171</v>
      </c>
    </row>
    <row r="352" spans="1:65" s="13" customFormat="1" ht="11.25">
      <c r="B352" s="215"/>
      <c r="C352" s="216"/>
      <c r="D352" s="206" t="s">
        <v>180</v>
      </c>
      <c r="E352" s="217" t="s">
        <v>1</v>
      </c>
      <c r="F352" s="218" t="s">
        <v>479</v>
      </c>
      <c r="G352" s="216"/>
      <c r="H352" s="219">
        <v>2.56</v>
      </c>
      <c r="I352" s="220"/>
      <c r="J352" s="216"/>
      <c r="K352" s="216"/>
      <c r="L352" s="221"/>
      <c r="M352" s="222"/>
      <c r="N352" s="223"/>
      <c r="O352" s="223"/>
      <c r="P352" s="223"/>
      <c r="Q352" s="223"/>
      <c r="R352" s="223"/>
      <c r="S352" s="223"/>
      <c r="T352" s="224"/>
      <c r="AT352" s="225" t="s">
        <v>180</v>
      </c>
      <c r="AU352" s="225" t="s">
        <v>87</v>
      </c>
      <c r="AV352" s="13" t="s">
        <v>87</v>
      </c>
      <c r="AW352" s="13" t="s">
        <v>32</v>
      </c>
      <c r="AX352" s="13" t="s">
        <v>77</v>
      </c>
      <c r="AY352" s="225" t="s">
        <v>171</v>
      </c>
    </row>
    <row r="353" spans="1:65" s="12" customFormat="1" ht="11.25">
      <c r="B353" s="204"/>
      <c r="C353" s="205"/>
      <c r="D353" s="206" t="s">
        <v>180</v>
      </c>
      <c r="E353" s="207" t="s">
        <v>1</v>
      </c>
      <c r="F353" s="208" t="s">
        <v>470</v>
      </c>
      <c r="G353" s="205"/>
      <c r="H353" s="207" t="s">
        <v>1</v>
      </c>
      <c r="I353" s="209"/>
      <c r="J353" s="205"/>
      <c r="K353" s="205"/>
      <c r="L353" s="210"/>
      <c r="M353" s="211"/>
      <c r="N353" s="212"/>
      <c r="O353" s="212"/>
      <c r="P353" s="212"/>
      <c r="Q353" s="212"/>
      <c r="R353" s="212"/>
      <c r="S353" s="212"/>
      <c r="T353" s="213"/>
      <c r="AT353" s="214" t="s">
        <v>180</v>
      </c>
      <c r="AU353" s="214" t="s">
        <v>87</v>
      </c>
      <c r="AV353" s="12" t="s">
        <v>85</v>
      </c>
      <c r="AW353" s="12" t="s">
        <v>32</v>
      </c>
      <c r="AX353" s="12" t="s">
        <v>77</v>
      </c>
      <c r="AY353" s="214" t="s">
        <v>171</v>
      </c>
    </row>
    <row r="354" spans="1:65" s="13" customFormat="1" ht="11.25">
      <c r="B354" s="215"/>
      <c r="C354" s="216"/>
      <c r="D354" s="206" t="s">
        <v>180</v>
      </c>
      <c r="E354" s="217" t="s">
        <v>1</v>
      </c>
      <c r="F354" s="218" t="s">
        <v>480</v>
      </c>
      <c r="G354" s="216"/>
      <c r="H354" s="219">
        <v>18.670000000000002</v>
      </c>
      <c r="I354" s="220"/>
      <c r="J354" s="216"/>
      <c r="K354" s="216"/>
      <c r="L354" s="221"/>
      <c r="M354" s="222"/>
      <c r="N354" s="223"/>
      <c r="O354" s="223"/>
      <c r="P354" s="223"/>
      <c r="Q354" s="223"/>
      <c r="R354" s="223"/>
      <c r="S354" s="223"/>
      <c r="T354" s="224"/>
      <c r="AT354" s="225" t="s">
        <v>180</v>
      </c>
      <c r="AU354" s="225" t="s">
        <v>87</v>
      </c>
      <c r="AV354" s="13" t="s">
        <v>87</v>
      </c>
      <c r="AW354" s="13" t="s">
        <v>32</v>
      </c>
      <c r="AX354" s="13" t="s">
        <v>77</v>
      </c>
      <c r="AY354" s="225" t="s">
        <v>171</v>
      </c>
    </row>
    <row r="355" spans="1:65" s="14" customFormat="1" ht="11.25">
      <c r="B355" s="226"/>
      <c r="C355" s="227"/>
      <c r="D355" s="206" t="s">
        <v>180</v>
      </c>
      <c r="E355" s="228" t="s">
        <v>1</v>
      </c>
      <c r="F355" s="229" t="s">
        <v>210</v>
      </c>
      <c r="G355" s="227"/>
      <c r="H355" s="230">
        <v>65.13000000000001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AT355" s="236" t="s">
        <v>180</v>
      </c>
      <c r="AU355" s="236" t="s">
        <v>87</v>
      </c>
      <c r="AV355" s="14" t="s">
        <v>178</v>
      </c>
      <c r="AW355" s="14" t="s">
        <v>32</v>
      </c>
      <c r="AX355" s="14" t="s">
        <v>85</v>
      </c>
      <c r="AY355" s="236" t="s">
        <v>171</v>
      </c>
    </row>
    <row r="356" spans="1:65" s="1" customFormat="1" ht="16.5" customHeight="1">
      <c r="A356" s="34"/>
      <c r="B356" s="35"/>
      <c r="C356" s="192" t="s">
        <v>481</v>
      </c>
      <c r="D356" s="192" t="s">
        <v>173</v>
      </c>
      <c r="E356" s="193" t="s">
        <v>482</v>
      </c>
      <c r="F356" s="194" t="s">
        <v>483</v>
      </c>
      <c r="G356" s="195" t="s">
        <v>220</v>
      </c>
      <c r="H356" s="196">
        <v>65.13</v>
      </c>
      <c r="I356" s="197">
        <v>120</v>
      </c>
      <c r="J356" s="196">
        <f>ROUND(I356*H356,2)</f>
        <v>7815.6</v>
      </c>
      <c r="K356" s="194" t="s">
        <v>177</v>
      </c>
      <c r="L356" s="39"/>
      <c r="M356" s="198" t="s">
        <v>1</v>
      </c>
      <c r="N356" s="199" t="s">
        <v>42</v>
      </c>
      <c r="O356" s="71"/>
      <c r="P356" s="200">
        <f>O356*H356</f>
        <v>0</v>
      </c>
      <c r="Q356" s="200">
        <v>0</v>
      </c>
      <c r="R356" s="200">
        <f>Q356*H356</f>
        <v>0</v>
      </c>
      <c r="S356" s="200">
        <v>0</v>
      </c>
      <c r="T356" s="201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2" t="s">
        <v>178</v>
      </c>
      <c r="AT356" s="202" t="s">
        <v>173</v>
      </c>
      <c r="AU356" s="202" t="s">
        <v>87</v>
      </c>
      <c r="AY356" s="17" t="s">
        <v>171</v>
      </c>
      <c r="BE356" s="203">
        <f>IF(N356="základní",J356,0)</f>
        <v>7815.6</v>
      </c>
      <c r="BF356" s="203">
        <f>IF(N356="snížená",J356,0)</f>
        <v>0</v>
      </c>
      <c r="BG356" s="203">
        <f>IF(N356="zákl. přenesená",J356,0)</f>
        <v>0</v>
      </c>
      <c r="BH356" s="203">
        <f>IF(N356="sníž. přenesená",J356,0)</f>
        <v>0</v>
      </c>
      <c r="BI356" s="203">
        <f>IF(N356="nulová",J356,0)</f>
        <v>0</v>
      </c>
      <c r="BJ356" s="17" t="s">
        <v>85</v>
      </c>
      <c r="BK356" s="203">
        <f>ROUND(I356*H356,2)</f>
        <v>7815.6</v>
      </c>
      <c r="BL356" s="17" t="s">
        <v>178</v>
      </c>
      <c r="BM356" s="202" t="s">
        <v>484</v>
      </c>
    </row>
    <row r="357" spans="1:65" s="1" customFormat="1" ht="24.2" customHeight="1">
      <c r="A357" s="34"/>
      <c r="B357" s="35"/>
      <c r="C357" s="192" t="s">
        <v>485</v>
      </c>
      <c r="D357" s="192" t="s">
        <v>173</v>
      </c>
      <c r="E357" s="193" t="s">
        <v>486</v>
      </c>
      <c r="F357" s="194" t="s">
        <v>487</v>
      </c>
      <c r="G357" s="195" t="s">
        <v>198</v>
      </c>
      <c r="H357" s="196">
        <v>0.8</v>
      </c>
      <c r="I357" s="197">
        <v>74880</v>
      </c>
      <c r="J357" s="196">
        <f>ROUND(I357*H357,2)</f>
        <v>59904</v>
      </c>
      <c r="K357" s="194" t="s">
        <v>177</v>
      </c>
      <c r="L357" s="39"/>
      <c r="M357" s="198" t="s">
        <v>1</v>
      </c>
      <c r="N357" s="199" t="s">
        <v>42</v>
      </c>
      <c r="O357" s="71"/>
      <c r="P357" s="200">
        <f>O357*H357</f>
        <v>0</v>
      </c>
      <c r="Q357" s="200">
        <v>1.05291</v>
      </c>
      <c r="R357" s="200">
        <f>Q357*H357</f>
        <v>0.84232800000000008</v>
      </c>
      <c r="S357" s="200">
        <v>0</v>
      </c>
      <c r="T357" s="201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2" t="s">
        <v>178</v>
      </c>
      <c r="AT357" s="202" t="s">
        <v>173</v>
      </c>
      <c r="AU357" s="202" t="s">
        <v>87</v>
      </c>
      <c r="AY357" s="17" t="s">
        <v>171</v>
      </c>
      <c r="BE357" s="203">
        <f>IF(N357="základní",J357,0)</f>
        <v>59904</v>
      </c>
      <c r="BF357" s="203">
        <f>IF(N357="snížená",J357,0)</f>
        <v>0</v>
      </c>
      <c r="BG357" s="203">
        <f>IF(N357="zákl. přenesená",J357,0)</f>
        <v>0</v>
      </c>
      <c r="BH357" s="203">
        <f>IF(N357="sníž. přenesená",J357,0)</f>
        <v>0</v>
      </c>
      <c r="BI357" s="203">
        <f>IF(N357="nulová",J357,0)</f>
        <v>0</v>
      </c>
      <c r="BJ357" s="17" t="s">
        <v>85</v>
      </c>
      <c r="BK357" s="203">
        <f>ROUND(I357*H357,2)</f>
        <v>59904</v>
      </c>
      <c r="BL357" s="17" t="s">
        <v>178</v>
      </c>
      <c r="BM357" s="202" t="s">
        <v>488</v>
      </c>
    </row>
    <row r="358" spans="1:65" s="12" customFormat="1" ht="11.25">
      <c r="B358" s="204"/>
      <c r="C358" s="205"/>
      <c r="D358" s="206" t="s">
        <v>180</v>
      </c>
      <c r="E358" s="207" t="s">
        <v>1</v>
      </c>
      <c r="F358" s="208" t="s">
        <v>489</v>
      </c>
      <c r="G358" s="205"/>
      <c r="H358" s="207" t="s">
        <v>1</v>
      </c>
      <c r="I358" s="209"/>
      <c r="J358" s="205"/>
      <c r="K358" s="205"/>
      <c r="L358" s="210"/>
      <c r="M358" s="211"/>
      <c r="N358" s="212"/>
      <c r="O358" s="212"/>
      <c r="P358" s="212"/>
      <c r="Q358" s="212"/>
      <c r="R358" s="212"/>
      <c r="S358" s="212"/>
      <c r="T358" s="213"/>
      <c r="AT358" s="214" t="s">
        <v>180</v>
      </c>
      <c r="AU358" s="214" t="s">
        <v>87</v>
      </c>
      <c r="AV358" s="12" t="s">
        <v>85</v>
      </c>
      <c r="AW358" s="12" t="s">
        <v>32</v>
      </c>
      <c r="AX358" s="12" t="s">
        <v>77</v>
      </c>
      <c r="AY358" s="214" t="s">
        <v>171</v>
      </c>
    </row>
    <row r="359" spans="1:65" s="12" customFormat="1" ht="11.25">
      <c r="B359" s="204"/>
      <c r="C359" s="205"/>
      <c r="D359" s="206" t="s">
        <v>180</v>
      </c>
      <c r="E359" s="207" t="s">
        <v>1</v>
      </c>
      <c r="F359" s="208" t="s">
        <v>462</v>
      </c>
      <c r="G359" s="205"/>
      <c r="H359" s="207" t="s">
        <v>1</v>
      </c>
      <c r="I359" s="209"/>
      <c r="J359" s="205"/>
      <c r="K359" s="205"/>
      <c r="L359" s="210"/>
      <c r="M359" s="211"/>
      <c r="N359" s="212"/>
      <c r="O359" s="212"/>
      <c r="P359" s="212"/>
      <c r="Q359" s="212"/>
      <c r="R359" s="212"/>
      <c r="S359" s="212"/>
      <c r="T359" s="213"/>
      <c r="AT359" s="214" t="s">
        <v>180</v>
      </c>
      <c r="AU359" s="214" t="s">
        <v>87</v>
      </c>
      <c r="AV359" s="12" t="s">
        <v>85</v>
      </c>
      <c r="AW359" s="12" t="s">
        <v>32</v>
      </c>
      <c r="AX359" s="12" t="s">
        <v>77</v>
      </c>
      <c r="AY359" s="214" t="s">
        <v>171</v>
      </c>
    </row>
    <row r="360" spans="1:65" s="13" customFormat="1" ht="11.25">
      <c r="B360" s="215"/>
      <c r="C360" s="216"/>
      <c r="D360" s="206" t="s">
        <v>180</v>
      </c>
      <c r="E360" s="217" t="s">
        <v>1</v>
      </c>
      <c r="F360" s="218" t="s">
        <v>490</v>
      </c>
      <c r="G360" s="216"/>
      <c r="H360" s="219">
        <v>0.61</v>
      </c>
      <c r="I360" s="220"/>
      <c r="J360" s="216"/>
      <c r="K360" s="216"/>
      <c r="L360" s="221"/>
      <c r="M360" s="222"/>
      <c r="N360" s="223"/>
      <c r="O360" s="223"/>
      <c r="P360" s="223"/>
      <c r="Q360" s="223"/>
      <c r="R360" s="223"/>
      <c r="S360" s="223"/>
      <c r="T360" s="224"/>
      <c r="AT360" s="225" t="s">
        <v>180</v>
      </c>
      <c r="AU360" s="225" t="s">
        <v>87</v>
      </c>
      <c r="AV360" s="13" t="s">
        <v>87</v>
      </c>
      <c r="AW360" s="13" t="s">
        <v>32</v>
      </c>
      <c r="AX360" s="13" t="s">
        <v>77</v>
      </c>
      <c r="AY360" s="225" t="s">
        <v>171</v>
      </c>
    </row>
    <row r="361" spans="1:65" s="12" customFormat="1" ht="11.25">
      <c r="B361" s="204"/>
      <c r="C361" s="205"/>
      <c r="D361" s="206" t="s">
        <v>180</v>
      </c>
      <c r="E361" s="207" t="s">
        <v>1</v>
      </c>
      <c r="F361" s="208" t="s">
        <v>467</v>
      </c>
      <c r="G361" s="205"/>
      <c r="H361" s="207" t="s">
        <v>1</v>
      </c>
      <c r="I361" s="209"/>
      <c r="J361" s="205"/>
      <c r="K361" s="205"/>
      <c r="L361" s="210"/>
      <c r="M361" s="211"/>
      <c r="N361" s="212"/>
      <c r="O361" s="212"/>
      <c r="P361" s="212"/>
      <c r="Q361" s="212"/>
      <c r="R361" s="212"/>
      <c r="S361" s="212"/>
      <c r="T361" s="213"/>
      <c r="AT361" s="214" t="s">
        <v>180</v>
      </c>
      <c r="AU361" s="214" t="s">
        <v>87</v>
      </c>
      <c r="AV361" s="12" t="s">
        <v>85</v>
      </c>
      <c r="AW361" s="12" t="s">
        <v>32</v>
      </c>
      <c r="AX361" s="12" t="s">
        <v>77</v>
      </c>
      <c r="AY361" s="214" t="s">
        <v>171</v>
      </c>
    </row>
    <row r="362" spans="1:65" s="13" customFormat="1" ht="11.25">
      <c r="B362" s="215"/>
      <c r="C362" s="216"/>
      <c r="D362" s="206" t="s">
        <v>180</v>
      </c>
      <c r="E362" s="217" t="s">
        <v>1</v>
      </c>
      <c r="F362" s="218" t="s">
        <v>491</v>
      </c>
      <c r="G362" s="216"/>
      <c r="H362" s="219">
        <v>0.05</v>
      </c>
      <c r="I362" s="220"/>
      <c r="J362" s="216"/>
      <c r="K362" s="216"/>
      <c r="L362" s="221"/>
      <c r="M362" s="222"/>
      <c r="N362" s="223"/>
      <c r="O362" s="223"/>
      <c r="P362" s="223"/>
      <c r="Q362" s="223"/>
      <c r="R362" s="223"/>
      <c r="S362" s="223"/>
      <c r="T362" s="224"/>
      <c r="AT362" s="225" t="s">
        <v>180</v>
      </c>
      <c r="AU362" s="225" t="s">
        <v>87</v>
      </c>
      <c r="AV362" s="13" t="s">
        <v>87</v>
      </c>
      <c r="AW362" s="13" t="s">
        <v>32</v>
      </c>
      <c r="AX362" s="13" t="s">
        <v>77</v>
      </c>
      <c r="AY362" s="225" t="s">
        <v>171</v>
      </c>
    </row>
    <row r="363" spans="1:65" s="13" customFormat="1" ht="11.25">
      <c r="B363" s="215"/>
      <c r="C363" s="216"/>
      <c r="D363" s="206" t="s">
        <v>180</v>
      </c>
      <c r="E363" s="217" t="s">
        <v>1</v>
      </c>
      <c r="F363" s="218" t="s">
        <v>492</v>
      </c>
      <c r="G363" s="216"/>
      <c r="H363" s="219">
        <v>0.02</v>
      </c>
      <c r="I363" s="220"/>
      <c r="J363" s="216"/>
      <c r="K363" s="216"/>
      <c r="L363" s="221"/>
      <c r="M363" s="222"/>
      <c r="N363" s="223"/>
      <c r="O363" s="223"/>
      <c r="P363" s="223"/>
      <c r="Q363" s="223"/>
      <c r="R363" s="223"/>
      <c r="S363" s="223"/>
      <c r="T363" s="224"/>
      <c r="AT363" s="225" t="s">
        <v>180</v>
      </c>
      <c r="AU363" s="225" t="s">
        <v>87</v>
      </c>
      <c r="AV363" s="13" t="s">
        <v>87</v>
      </c>
      <c r="AW363" s="13" t="s">
        <v>32</v>
      </c>
      <c r="AX363" s="13" t="s">
        <v>77</v>
      </c>
      <c r="AY363" s="225" t="s">
        <v>171</v>
      </c>
    </row>
    <row r="364" spans="1:65" s="12" customFormat="1" ht="11.25">
      <c r="B364" s="204"/>
      <c r="C364" s="205"/>
      <c r="D364" s="206" t="s">
        <v>180</v>
      </c>
      <c r="E364" s="207" t="s">
        <v>1</v>
      </c>
      <c r="F364" s="208" t="s">
        <v>470</v>
      </c>
      <c r="G364" s="205"/>
      <c r="H364" s="207" t="s">
        <v>1</v>
      </c>
      <c r="I364" s="209"/>
      <c r="J364" s="205"/>
      <c r="K364" s="205"/>
      <c r="L364" s="210"/>
      <c r="M364" s="211"/>
      <c r="N364" s="212"/>
      <c r="O364" s="212"/>
      <c r="P364" s="212"/>
      <c r="Q364" s="212"/>
      <c r="R364" s="212"/>
      <c r="S364" s="212"/>
      <c r="T364" s="213"/>
      <c r="AT364" s="214" t="s">
        <v>180</v>
      </c>
      <c r="AU364" s="214" t="s">
        <v>87</v>
      </c>
      <c r="AV364" s="12" t="s">
        <v>85</v>
      </c>
      <c r="AW364" s="12" t="s">
        <v>32</v>
      </c>
      <c r="AX364" s="12" t="s">
        <v>77</v>
      </c>
      <c r="AY364" s="214" t="s">
        <v>171</v>
      </c>
    </row>
    <row r="365" spans="1:65" s="13" customFormat="1" ht="11.25">
      <c r="B365" s="215"/>
      <c r="C365" s="216"/>
      <c r="D365" s="206" t="s">
        <v>180</v>
      </c>
      <c r="E365" s="217" t="s">
        <v>1</v>
      </c>
      <c r="F365" s="218" t="s">
        <v>493</v>
      </c>
      <c r="G365" s="216"/>
      <c r="H365" s="219">
        <v>0.12</v>
      </c>
      <c r="I365" s="220"/>
      <c r="J365" s="216"/>
      <c r="K365" s="216"/>
      <c r="L365" s="221"/>
      <c r="M365" s="222"/>
      <c r="N365" s="223"/>
      <c r="O365" s="223"/>
      <c r="P365" s="223"/>
      <c r="Q365" s="223"/>
      <c r="R365" s="223"/>
      <c r="S365" s="223"/>
      <c r="T365" s="224"/>
      <c r="AT365" s="225" t="s">
        <v>180</v>
      </c>
      <c r="AU365" s="225" t="s">
        <v>87</v>
      </c>
      <c r="AV365" s="13" t="s">
        <v>87</v>
      </c>
      <c r="AW365" s="13" t="s">
        <v>32</v>
      </c>
      <c r="AX365" s="13" t="s">
        <v>77</v>
      </c>
      <c r="AY365" s="225" t="s">
        <v>171</v>
      </c>
    </row>
    <row r="366" spans="1:65" s="14" customFormat="1" ht="11.25">
      <c r="B366" s="226"/>
      <c r="C366" s="227"/>
      <c r="D366" s="206" t="s">
        <v>180</v>
      </c>
      <c r="E366" s="228" t="s">
        <v>1</v>
      </c>
      <c r="F366" s="229" t="s">
        <v>210</v>
      </c>
      <c r="G366" s="227"/>
      <c r="H366" s="230">
        <v>0.8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AT366" s="236" t="s">
        <v>180</v>
      </c>
      <c r="AU366" s="236" t="s">
        <v>87</v>
      </c>
      <c r="AV366" s="14" t="s">
        <v>178</v>
      </c>
      <c r="AW366" s="14" t="s">
        <v>32</v>
      </c>
      <c r="AX366" s="14" t="s">
        <v>85</v>
      </c>
      <c r="AY366" s="236" t="s">
        <v>171</v>
      </c>
    </row>
    <row r="367" spans="1:65" s="11" customFormat="1" ht="22.9" customHeight="1">
      <c r="B367" s="176"/>
      <c r="C367" s="177"/>
      <c r="D367" s="178" t="s">
        <v>76</v>
      </c>
      <c r="E367" s="190" t="s">
        <v>195</v>
      </c>
      <c r="F367" s="190" t="s">
        <v>494</v>
      </c>
      <c r="G367" s="177"/>
      <c r="H367" s="177"/>
      <c r="I367" s="180"/>
      <c r="J367" s="191">
        <f>BK367</f>
        <v>35310</v>
      </c>
      <c r="K367" s="177"/>
      <c r="L367" s="182"/>
      <c r="M367" s="183"/>
      <c r="N367" s="184"/>
      <c r="O367" s="184"/>
      <c r="P367" s="185">
        <f>SUM(P368:P375)</f>
        <v>0</v>
      </c>
      <c r="Q367" s="184"/>
      <c r="R367" s="185">
        <f>SUM(R368:R375)</f>
        <v>7.6184799999999999</v>
      </c>
      <c r="S367" s="184"/>
      <c r="T367" s="186">
        <f>SUM(T368:T375)</f>
        <v>0</v>
      </c>
      <c r="AR367" s="187" t="s">
        <v>85</v>
      </c>
      <c r="AT367" s="188" t="s">
        <v>76</v>
      </c>
      <c r="AU367" s="188" t="s">
        <v>85</v>
      </c>
      <c r="AY367" s="187" t="s">
        <v>171</v>
      </c>
      <c r="BK367" s="189">
        <f>SUM(BK368:BK375)</f>
        <v>35310</v>
      </c>
    </row>
    <row r="368" spans="1:65" s="1" customFormat="1" ht="24.2" customHeight="1">
      <c r="A368" s="34"/>
      <c r="B368" s="35"/>
      <c r="C368" s="192" t="s">
        <v>495</v>
      </c>
      <c r="D368" s="192" t="s">
        <v>173</v>
      </c>
      <c r="E368" s="193" t="s">
        <v>496</v>
      </c>
      <c r="F368" s="194" t="s">
        <v>497</v>
      </c>
      <c r="G368" s="195" t="s">
        <v>220</v>
      </c>
      <c r="H368" s="196">
        <v>34</v>
      </c>
      <c r="I368" s="197">
        <v>295</v>
      </c>
      <c r="J368" s="196">
        <f>ROUND(I368*H368,2)</f>
        <v>10030</v>
      </c>
      <c r="K368" s="194" t="s">
        <v>177</v>
      </c>
      <c r="L368" s="39"/>
      <c r="M368" s="198" t="s">
        <v>1</v>
      </c>
      <c r="N368" s="199" t="s">
        <v>42</v>
      </c>
      <c r="O368" s="71"/>
      <c r="P368" s="200">
        <f>O368*H368</f>
        <v>0</v>
      </c>
      <c r="Q368" s="200">
        <v>0</v>
      </c>
      <c r="R368" s="200">
        <f>Q368*H368</f>
        <v>0</v>
      </c>
      <c r="S368" s="200">
        <v>0</v>
      </c>
      <c r="T368" s="201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2" t="s">
        <v>178</v>
      </c>
      <c r="AT368" s="202" t="s">
        <v>173</v>
      </c>
      <c r="AU368" s="202" t="s">
        <v>87</v>
      </c>
      <c r="AY368" s="17" t="s">
        <v>171</v>
      </c>
      <c r="BE368" s="203">
        <f>IF(N368="základní",J368,0)</f>
        <v>10030</v>
      </c>
      <c r="BF368" s="203">
        <f>IF(N368="snížená",J368,0)</f>
        <v>0</v>
      </c>
      <c r="BG368" s="203">
        <f>IF(N368="zákl. přenesená",J368,0)</f>
        <v>0</v>
      </c>
      <c r="BH368" s="203">
        <f>IF(N368="sníž. přenesená",J368,0)</f>
        <v>0</v>
      </c>
      <c r="BI368" s="203">
        <f>IF(N368="nulová",J368,0)</f>
        <v>0</v>
      </c>
      <c r="BJ368" s="17" t="s">
        <v>85</v>
      </c>
      <c r="BK368" s="203">
        <f>ROUND(I368*H368,2)</f>
        <v>10030</v>
      </c>
      <c r="BL368" s="17" t="s">
        <v>178</v>
      </c>
      <c r="BM368" s="202" t="s">
        <v>498</v>
      </c>
    </row>
    <row r="369" spans="1:65" s="12" customFormat="1" ht="11.25">
      <c r="B369" s="204"/>
      <c r="C369" s="205"/>
      <c r="D369" s="206" t="s">
        <v>180</v>
      </c>
      <c r="E369" s="207" t="s">
        <v>1</v>
      </c>
      <c r="F369" s="208" t="s">
        <v>499</v>
      </c>
      <c r="G369" s="205"/>
      <c r="H369" s="207" t="s">
        <v>1</v>
      </c>
      <c r="I369" s="209"/>
      <c r="J369" s="205"/>
      <c r="K369" s="205"/>
      <c r="L369" s="210"/>
      <c r="M369" s="211"/>
      <c r="N369" s="212"/>
      <c r="O369" s="212"/>
      <c r="P369" s="212"/>
      <c r="Q369" s="212"/>
      <c r="R369" s="212"/>
      <c r="S369" s="212"/>
      <c r="T369" s="213"/>
      <c r="AT369" s="214" t="s">
        <v>180</v>
      </c>
      <c r="AU369" s="214" t="s">
        <v>87</v>
      </c>
      <c r="AV369" s="12" t="s">
        <v>85</v>
      </c>
      <c r="AW369" s="12" t="s">
        <v>32</v>
      </c>
      <c r="AX369" s="12" t="s">
        <v>77</v>
      </c>
      <c r="AY369" s="214" t="s">
        <v>171</v>
      </c>
    </row>
    <row r="370" spans="1:65" s="13" customFormat="1" ht="11.25">
      <c r="B370" s="215"/>
      <c r="C370" s="216"/>
      <c r="D370" s="206" t="s">
        <v>180</v>
      </c>
      <c r="E370" s="217" t="s">
        <v>1</v>
      </c>
      <c r="F370" s="218" t="s">
        <v>223</v>
      </c>
      <c r="G370" s="216"/>
      <c r="H370" s="219">
        <v>34</v>
      </c>
      <c r="I370" s="220"/>
      <c r="J370" s="216"/>
      <c r="K370" s="216"/>
      <c r="L370" s="221"/>
      <c r="M370" s="222"/>
      <c r="N370" s="223"/>
      <c r="O370" s="223"/>
      <c r="P370" s="223"/>
      <c r="Q370" s="223"/>
      <c r="R370" s="223"/>
      <c r="S370" s="223"/>
      <c r="T370" s="224"/>
      <c r="AT370" s="225" t="s">
        <v>180</v>
      </c>
      <c r="AU370" s="225" t="s">
        <v>87</v>
      </c>
      <c r="AV370" s="13" t="s">
        <v>87</v>
      </c>
      <c r="AW370" s="13" t="s">
        <v>32</v>
      </c>
      <c r="AX370" s="13" t="s">
        <v>85</v>
      </c>
      <c r="AY370" s="225" t="s">
        <v>171</v>
      </c>
    </row>
    <row r="371" spans="1:65" s="1" customFormat="1" ht="24.2" customHeight="1">
      <c r="A371" s="34"/>
      <c r="B371" s="35"/>
      <c r="C371" s="192" t="s">
        <v>500</v>
      </c>
      <c r="D371" s="192" t="s">
        <v>173</v>
      </c>
      <c r="E371" s="193" t="s">
        <v>501</v>
      </c>
      <c r="F371" s="194" t="s">
        <v>502</v>
      </c>
      <c r="G371" s="195" t="s">
        <v>220</v>
      </c>
      <c r="H371" s="196">
        <v>34</v>
      </c>
      <c r="I371" s="197">
        <v>375</v>
      </c>
      <c r="J371" s="196">
        <f>ROUND(I371*H371,2)</f>
        <v>12750</v>
      </c>
      <c r="K371" s="194" t="s">
        <v>177</v>
      </c>
      <c r="L371" s="39"/>
      <c r="M371" s="198" t="s">
        <v>1</v>
      </c>
      <c r="N371" s="199" t="s">
        <v>42</v>
      </c>
      <c r="O371" s="71"/>
      <c r="P371" s="200">
        <f>O371*H371</f>
        <v>0</v>
      </c>
      <c r="Q371" s="200">
        <v>8.9219999999999994E-2</v>
      </c>
      <c r="R371" s="200">
        <f>Q371*H371</f>
        <v>3.03348</v>
      </c>
      <c r="S371" s="200">
        <v>0</v>
      </c>
      <c r="T371" s="201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02" t="s">
        <v>178</v>
      </c>
      <c r="AT371" s="202" t="s">
        <v>173</v>
      </c>
      <c r="AU371" s="202" t="s">
        <v>87</v>
      </c>
      <c r="AY371" s="17" t="s">
        <v>171</v>
      </c>
      <c r="BE371" s="203">
        <f>IF(N371="základní",J371,0)</f>
        <v>12750</v>
      </c>
      <c r="BF371" s="203">
        <f>IF(N371="snížená",J371,0)</f>
        <v>0</v>
      </c>
      <c r="BG371" s="203">
        <f>IF(N371="zákl. přenesená",J371,0)</f>
        <v>0</v>
      </c>
      <c r="BH371" s="203">
        <f>IF(N371="sníž. přenesená",J371,0)</f>
        <v>0</v>
      </c>
      <c r="BI371" s="203">
        <f>IF(N371="nulová",J371,0)</f>
        <v>0</v>
      </c>
      <c r="BJ371" s="17" t="s">
        <v>85</v>
      </c>
      <c r="BK371" s="203">
        <f>ROUND(I371*H371,2)</f>
        <v>12750</v>
      </c>
      <c r="BL371" s="17" t="s">
        <v>178</v>
      </c>
      <c r="BM371" s="202" t="s">
        <v>503</v>
      </c>
    </row>
    <row r="372" spans="1:65" s="12" customFormat="1" ht="11.25">
      <c r="B372" s="204"/>
      <c r="C372" s="205"/>
      <c r="D372" s="206" t="s">
        <v>180</v>
      </c>
      <c r="E372" s="207" t="s">
        <v>1</v>
      </c>
      <c r="F372" s="208" t="s">
        <v>499</v>
      </c>
      <c r="G372" s="205"/>
      <c r="H372" s="207" t="s">
        <v>1</v>
      </c>
      <c r="I372" s="209"/>
      <c r="J372" s="205"/>
      <c r="K372" s="205"/>
      <c r="L372" s="210"/>
      <c r="M372" s="211"/>
      <c r="N372" s="212"/>
      <c r="O372" s="212"/>
      <c r="P372" s="212"/>
      <c r="Q372" s="212"/>
      <c r="R372" s="212"/>
      <c r="S372" s="212"/>
      <c r="T372" s="213"/>
      <c r="AT372" s="214" t="s">
        <v>180</v>
      </c>
      <c r="AU372" s="214" t="s">
        <v>87</v>
      </c>
      <c r="AV372" s="12" t="s">
        <v>85</v>
      </c>
      <c r="AW372" s="12" t="s">
        <v>32</v>
      </c>
      <c r="AX372" s="12" t="s">
        <v>77</v>
      </c>
      <c r="AY372" s="214" t="s">
        <v>171</v>
      </c>
    </row>
    <row r="373" spans="1:65" s="13" customFormat="1" ht="11.25">
      <c r="B373" s="215"/>
      <c r="C373" s="216"/>
      <c r="D373" s="206" t="s">
        <v>180</v>
      </c>
      <c r="E373" s="217" t="s">
        <v>1</v>
      </c>
      <c r="F373" s="218" t="s">
        <v>223</v>
      </c>
      <c r="G373" s="216"/>
      <c r="H373" s="219">
        <v>34</v>
      </c>
      <c r="I373" s="220"/>
      <c r="J373" s="216"/>
      <c r="K373" s="216"/>
      <c r="L373" s="221"/>
      <c r="M373" s="222"/>
      <c r="N373" s="223"/>
      <c r="O373" s="223"/>
      <c r="P373" s="223"/>
      <c r="Q373" s="223"/>
      <c r="R373" s="223"/>
      <c r="S373" s="223"/>
      <c r="T373" s="224"/>
      <c r="AT373" s="225" t="s">
        <v>180</v>
      </c>
      <c r="AU373" s="225" t="s">
        <v>87</v>
      </c>
      <c r="AV373" s="13" t="s">
        <v>87</v>
      </c>
      <c r="AW373" s="13" t="s">
        <v>32</v>
      </c>
      <c r="AX373" s="13" t="s">
        <v>85</v>
      </c>
      <c r="AY373" s="225" t="s">
        <v>171</v>
      </c>
    </row>
    <row r="374" spans="1:65" s="1" customFormat="1" ht="21.75" customHeight="1">
      <c r="A374" s="34"/>
      <c r="B374" s="35"/>
      <c r="C374" s="237" t="s">
        <v>504</v>
      </c>
      <c r="D374" s="237" t="s">
        <v>212</v>
      </c>
      <c r="E374" s="238" t="s">
        <v>505</v>
      </c>
      <c r="F374" s="239" t="s">
        <v>506</v>
      </c>
      <c r="G374" s="240" t="s">
        <v>220</v>
      </c>
      <c r="H374" s="241">
        <v>35</v>
      </c>
      <c r="I374" s="242">
        <v>358</v>
      </c>
      <c r="J374" s="241">
        <f>ROUND(I374*H374,2)</f>
        <v>12530</v>
      </c>
      <c r="K374" s="239" t="s">
        <v>177</v>
      </c>
      <c r="L374" s="243"/>
      <c r="M374" s="244" t="s">
        <v>1</v>
      </c>
      <c r="N374" s="245" t="s">
        <v>42</v>
      </c>
      <c r="O374" s="71"/>
      <c r="P374" s="200">
        <f>O374*H374</f>
        <v>0</v>
      </c>
      <c r="Q374" s="200">
        <v>0.13100000000000001</v>
      </c>
      <c r="R374" s="200">
        <f>Q374*H374</f>
        <v>4.585</v>
      </c>
      <c r="S374" s="200">
        <v>0</v>
      </c>
      <c r="T374" s="201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2" t="s">
        <v>215</v>
      </c>
      <c r="AT374" s="202" t="s">
        <v>212</v>
      </c>
      <c r="AU374" s="202" t="s">
        <v>87</v>
      </c>
      <c r="AY374" s="17" t="s">
        <v>171</v>
      </c>
      <c r="BE374" s="203">
        <f>IF(N374="základní",J374,0)</f>
        <v>12530</v>
      </c>
      <c r="BF374" s="203">
        <f>IF(N374="snížená",J374,0)</f>
        <v>0</v>
      </c>
      <c r="BG374" s="203">
        <f>IF(N374="zákl. přenesená",J374,0)</f>
        <v>0</v>
      </c>
      <c r="BH374" s="203">
        <f>IF(N374="sníž. přenesená",J374,0)</f>
        <v>0</v>
      </c>
      <c r="BI374" s="203">
        <f>IF(N374="nulová",J374,0)</f>
        <v>0</v>
      </c>
      <c r="BJ374" s="17" t="s">
        <v>85</v>
      </c>
      <c r="BK374" s="203">
        <f>ROUND(I374*H374,2)</f>
        <v>12530</v>
      </c>
      <c r="BL374" s="17" t="s">
        <v>178</v>
      </c>
      <c r="BM374" s="202" t="s">
        <v>507</v>
      </c>
    </row>
    <row r="375" spans="1:65" s="13" customFormat="1" ht="11.25">
      <c r="B375" s="215"/>
      <c r="C375" s="216"/>
      <c r="D375" s="206" t="s">
        <v>180</v>
      </c>
      <c r="E375" s="217" t="s">
        <v>1</v>
      </c>
      <c r="F375" s="218" t="s">
        <v>508</v>
      </c>
      <c r="G375" s="216"/>
      <c r="H375" s="219">
        <v>35</v>
      </c>
      <c r="I375" s="220"/>
      <c r="J375" s="216"/>
      <c r="K375" s="216"/>
      <c r="L375" s="221"/>
      <c r="M375" s="222"/>
      <c r="N375" s="223"/>
      <c r="O375" s="223"/>
      <c r="P375" s="223"/>
      <c r="Q375" s="223"/>
      <c r="R375" s="223"/>
      <c r="S375" s="223"/>
      <c r="T375" s="224"/>
      <c r="AT375" s="225" t="s">
        <v>180</v>
      </c>
      <c r="AU375" s="225" t="s">
        <v>87</v>
      </c>
      <c r="AV375" s="13" t="s">
        <v>87</v>
      </c>
      <c r="AW375" s="13" t="s">
        <v>32</v>
      </c>
      <c r="AX375" s="13" t="s">
        <v>85</v>
      </c>
      <c r="AY375" s="225" t="s">
        <v>171</v>
      </c>
    </row>
    <row r="376" spans="1:65" s="11" customFormat="1" ht="22.9" customHeight="1">
      <c r="B376" s="176"/>
      <c r="C376" s="177"/>
      <c r="D376" s="178" t="s">
        <v>76</v>
      </c>
      <c r="E376" s="190" t="s">
        <v>201</v>
      </c>
      <c r="F376" s="190" t="s">
        <v>509</v>
      </c>
      <c r="G376" s="177"/>
      <c r="H376" s="177"/>
      <c r="I376" s="180"/>
      <c r="J376" s="191">
        <f>BK376</f>
        <v>1507390.6500000001</v>
      </c>
      <c r="K376" s="177"/>
      <c r="L376" s="182"/>
      <c r="M376" s="183"/>
      <c r="N376" s="184"/>
      <c r="O376" s="184"/>
      <c r="P376" s="185">
        <f>SUM(P377:P561)</f>
        <v>0</v>
      </c>
      <c r="Q376" s="184"/>
      <c r="R376" s="185">
        <f>SUM(R377:R561)</f>
        <v>19.755392300000004</v>
      </c>
      <c r="S376" s="184"/>
      <c r="T376" s="186">
        <f>SUM(T377:T561)</f>
        <v>0</v>
      </c>
      <c r="AR376" s="187" t="s">
        <v>85</v>
      </c>
      <c r="AT376" s="188" t="s">
        <v>76</v>
      </c>
      <c r="AU376" s="188" t="s">
        <v>85</v>
      </c>
      <c r="AY376" s="187" t="s">
        <v>171</v>
      </c>
      <c r="BK376" s="189">
        <f>SUM(BK377:BK561)</f>
        <v>1507390.6500000001</v>
      </c>
    </row>
    <row r="377" spans="1:65" s="1" customFormat="1" ht="16.5" customHeight="1">
      <c r="A377" s="34"/>
      <c r="B377" s="35"/>
      <c r="C377" s="192" t="s">
        <v>510</v>
      </c>
      <c r="D377" s="192" t="s">
        <v>173</v>
      </c>
      <c r="E377" s="193" t="s">
        <v>511</v>
      </c>
      <c r="F377" s="194" t="s">
        <v>512</v>
      </c>
      <c r="G377" s="195" t="s">
        <v>220</v>
      </c>
      <c r="H377" s="196">
        <v>5</v>
      </c>
      <c r="I377" s="197">
        <v>176</v>
      </c>
      <c r="J377" s="196">
        <f>ROUND(I377*H377,2)</f>
        <v>880</v>
      </c>
      <c r="K377" s="194" t="s">
        <v>177</v>
      </c>
      <c r="L377" s="39"/>
      <c r="M377" s="198" t="s">
        <v>1</v>
      </c>
      <c r="N377" s="199" t="s">
        <v>42</v>
      </c>
      <c r="O377" s="71"/>
      <c r="P377" s="200">
        <f>O377*H377</f>
        <v>0</v>
      </c>
      <c r="Q377" s="200">
        <v>9.3999999999999997E-4</v>
      </c>
      <c r="R377" s="200">
        <f>Q377*H377</f>
        <v>4.7000000000000002E-3</v>
      </c>
      <c r="S377" s="200">
        <v>0</v>
      </c>
      <c r="T377" s="201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2" t="s">
        <v>178</v>
      </c>
      <c r="AT377" s="202" t="s">
        <v>173</v>
      </c>
      <c r="AU377" s="202" t="s">
        <v>87</v>
      </c>
      <c r="AY377" s="17" t="s">
        <v>171</v>
      </c>
      <c r="BE377" s="203">
        <f>IF(N377="základní",J377,0)</f>
        <v>880</v>
      </c>
      <c r="BF377" s="203">
        <f>IF(N377="snížená",J377,0)</f>
        <v>0</v>
      </c>
      <c r="BG377" s="203">
        <f>IF(N377="zákl. přenesená",J377,0)</f>
        <v>0</v>
      </c>
      <c r="BH377" s="203">
        <f>IF(N377="sníž. přenesená",J377,0)</f>
        <v>0</v>
      </c>
      <c r="BI377" s="203">
        <f>IF(N377="nulová",J377,0)</f>
        <v>0</v>
      </c>
      <c r="BJ377" s="17" t="s">
        <v>85</v>
      </c>
      <c r="BK377" s="203">
        <f>ROUND(I377*H377,2)</f>
        <v>880</v>
      </c>
      <c r="BL377" s="17" t="s">
        <v>178</v>
      </c>
      <c r="BM377" s="202" t="s">
        <v>513</v>
      </c>
    </row>
    <row r="378" spans="1:65" s="12" customFormat="1" ht="11.25">
      <c r="B378" s="204"/>
      <c r="C378" s="205"/>
      <c r="D378" s="206" t="s">
        <v>180</v>
      </c>
      <c r="E378" s="207" t="s">
        <v>1</v>
      </c>
      <c r="F378" s="208" t="s">
        <v>514</v>
      </c>
      <c r="G378" s="205"/>
      <c r="H378" s="207" t="s">
        <v>1</v>
      </c>
      <c r="I378" s="209"/>
      <c r="J378" s="205"/>
      <c r="K378" s="205"/>
      <c r="L378" s="210"/>
      <c r="M378" s="211"/>
      <c r="N378" s="212"/>
      <c r="O378" s="212"/>
      <c r="P378" s="212"/>
      <c r="Q378" s="212"/>
      <c r="R378" s="212"/>
      <c r="S378" s="212"/>
      <c r="T378" s="213"/>
      <c r="AT378" s="214" t="s">
        <v>180</v>
      </c>
      <c r="AU378" s="214" t="s">
        <v>87</v>
      </c>
      <c r="AV378" s="12" t="s">
        <v>85</v>
      </c>
      <c r="AW378" s="12" t="s">
        <v>32</v>
      </c>
      <c r="AX378" s="12" t="s">
        <v>77</v>
      </c>
      <c r="AY378" s="214" t="s">
        <v>171</v>
      </c>
    </row>
    <row r="379" spans="1:65" s="13" customFormat="1" ht="11.25">
      <c r="B379" s="215"/>
      <c r="C379" s="216"/>
      <c r="D379" s="206" t="s">
        <v>180</v>
      </c>
      <c r="E379" s="217" t="s">
        <v>1</v>
      </c>
      <c r="F379" s="218" t="s">
        <v>515</v>
      </c>
      <c r="G379" s="216"/>
      <c r="H379" s="219">
        <v>5</v>
      </c>
      <c r="I379" s="220"/>
      <c r="J379" s="216"/>
      <c r="K379" s="216"/>
      <c r="L379" s="221"/>
      <c r="M379" s="222"/>
      <c r="N379" s="223"/>
      <c r="O379" s="223"/>
      <c r="P379" s="223"/>
      <c r="Q379" s="223"/>
      <c r="R379" s="223"/>
      <c r="S379" s="223"/>
      <c r="T379" s="224"/>
      <c r="AT379" s="225" t="s">
        <v>180</v>
      </c>
      <c r="AU379" s="225" t="s">
        <v>87</v>
      </c>
      <c r="AV379" s="13" t="s">
        <v>87</v>
      </c>
      <c r="AW379" s="13" t="s">
        <v>32</v>
      </c>
      <c r="AX379" s="13" t="s">
        <v>85</v>
      </c>
      <c r="AY379" s="225" t="s">
        <v>171</v>
      </c>
    </row>
    <row r="380" spans="1:65" s="1" customFormat="1" ht="24.2" customHeight="1">
      <c r="A380" s="34"/>
      <c r="B380" s="35"/>
      <c r="C380" s="192" t="s">
        <v>516</v>
      </c>
      <c r="D380" s="192" t="s">
        <v>173</v>
      </c>
      <c r="E380" s="193" t="s">
        <v>517</v>
      </c>
      <c r="F380" s="194" t="s">
        <v>518</v>
      </c>
      <c r="G380" s="195" t="s">
        <v>220</v>
      </c>
      <c r="H380" s="196">
        <v>55</v>
      </c>
      <c r="I380" s="197">
        <v>385</v>
      </c>
      <c r="J380" s="196">
        <f>ROUND(I380*H380,2)</f>
        <v>21175</v>
      </c>
      <c r="K380" s="194" t="s">
        <v>177</v>
      </c>
      <c r="L380" s="39"/>
      <c r="M380" s="198" t="s">
        <v>1</v>
      </c>
      <c r="N380" s="199" t="s">
        <v>42</v>
      </c>
      <c r="O380" s="71"/>
      <c r="P380" s="200">
        <f>O380*H380</f>
        <v>0</v>
      </c>
      <c r="Q380" s="200">
        <v>1.8380000000000001E-2</v>
      </c>
      <c r="R380" s="200">
        <f>Q380*H380</f>
        <v>1.0109000000000001</v>
      </c>
      <c r="S380" s="200">
        <v>0</v>
      </c>
      <c r="T380" s="201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2" t="s">
        <v>178</v>
      </c>
      <c r="AT380" s="202" t="s">
        <v>173</v>
      </c>
      <c r="AU380" s="202" t="s">
        <v>87</v>
      </c>
      <c r="AY380" s="17" t="s">
        <v>171</v>
      </c>
      <c r="BE380" s="203">
        <f>IF(N380="základní",J380,0)</f>
        <v>21175</v>
      </c>
      <c r="BF380" s="203">
        <f>IF(N380="snížená",J380,0)</f>
        <v>0</v>
      </c>
      <c r="BG380" s="203">
        <f>IF(N380="zákl. přenesená",J380,0)</f>
        <v>0</v>
      </c>
      <c r="BH380" s="203">
        <f>IF(N380="sníž. přenesená",J380,0)</f>
        <v>0</v>
      </c>
      <c r="BI380" s="203">
        <f>IF(N380="nulová",J380,0)</f>
        <v>0</v>
      </c>
      <c r="BJ380" s="17" t="s">
        <v>85</v>
      </c>
      <c r="BK380" s="203">
        <f>ROUND(I380*H380,2)</f>
        <v>21175</v>
      </c>
      <c r="BL380" s="17" t="s">
        <v>178</v>
      </c>
      <c r="BM380" s="202" t="s">
        <v>519</v>
      </c>
    </row>
    <row r="381" spans="1:65" s="12" customFormat="1" ht="11.25">
      <c r="B381" s="204"/>
      <c r="C381" s="205"/>
      <c r="D381" s="206" t="s">
        <v>180</v>
      </c>
      <c r="E381" s="207" t="s">
        <v>1</v>
      </c>
      <c r="F381" s="208" t="s">
        <v>514</v>
      </c>
      <c r="G381" s="205"/>
      <c r="H381" s="207" t="s">
        <v>1</v>
      </c>
      <c r="I381" s="209"/>
      <c r="J381" s="205"/>
      <c r="K381" s="205"/>
      <c r="L381" s="210"/>
      <c r="M381" s="211"/>
      <c r="N381" s="212"/>
      <c r="O381" s="212"/>
      <c r="P381" s="212"/>
      <c r="Q381" s="212"/>
      <c r="R381" s="212"/>
      <c r="S381" s="212"/>
      <c r="T381" s="213"/>
      <c r="AT381" s="214" t="s">
        <v>180</v>
      </c>
      <c r="AU381" s="214" t="s">
        <v>87</v>
      </c>
      <c r="AV381" s="12" t="s">
        <v>85</v>
      </c>
      <c r="AW381" s="12" t="s">
        <v>32</v>
      </c>
      <c r="AX381" s="12" t="s">
        <v>77</v>
      </c>
      <c r="AY381" s="214" t="s">
        <v>171</v>
      </c>
    </row>
    <row r="382" spans="1:65" s="13" customFormat="1" ht="11.25">
      <c r="B382" s="215"/>
      <c r="C382" s="216"/>
      <c r="D382" s="206" t="s">
        <v>180</v>
      </c>
      <c r="E382" s="217" t="s">
        <v>1</v>
      </c>
      <c r="F382" s="218" t="s">
        <v>515</v>
      </c>
      <c r="G382" s="216"/>
      <c r="H382" s="219">
        <v>5</v>
      </c>
      <c r="I382" s="220"/>
      <c r="J382" s="216"/>
      <c r="K382" s="216"/>
      <c r="L382" s="221"/>
      <c r="M382" s="222"/>
      <c r="N382" s="223"/>
      <c r="O382" s="223"/>
      <c r="P382" s="223"/>
      <c r="Q382" s="223"/>
      <c r="R382" s="223"/>
      <c r="S382" s="223"/>
      <c r="T382" s="224"/>
      <c r="AT382" s="225" t="s">
        <v>180</v>
      </c>
      <c r="AU382" s="225" t="s">
        <v>87</v>
      </c>
      <c r="AV382" s="13" t="s">
        <v>87</v>
      </c>
      <c r="AW382" s="13" t="s">
        <v>32</v>
      </c>
      <c r="AX382" s="13" t="s">
        <v>77</v>
      </c>
      <c r="AY382" s="225" t="s">
        <v>171</v>
      </c>
    </row>
    <row r="383" spans="1:65" s="12" customFormat="1" ht="11.25">
      <c r="B383" s="204"/>
      <c r="C383" s="205"/>
      <c r="D383" s="206" t="s">
        <v>180</v>
      </c>
      <c r="E383" s="207" t="s">
        <v>1</v>
      </c>
      <c r="F383" s="208" t="s">
        <v>520</v>
      </c>
      <c r="G383" s="205"/>
      <c r="H383" s="207" t="s">
        <v>1</v>
      </c>
      <c r="I383" s="209"/>
      <c r="J383" s="205"/>
      <c r="K383" s="205"/>
      <c r="L383" s="210"/>
      <c r="M383" s="211"/>
      <c r="N383" s="212"/>
      <c r="O383" s="212"/>
      <c r="P383" s="212"/>
      <c r="Q383" s="212"/>
      <c r="R383" s="212"/>
      <c r="S383" s="212"/>
      <c r="T383" s="213"/>
      <c r="AT383" s="214" t="s">
        <v>180</v>
      </c>
      <c r="AU383" s="214" t="s">
        <v>87</v>
      </c>
      <c r="AV383" s="12" t="s">
        <v>85</v>
      </c>
      <c r="AW383" s="12" t="s">
        <v>32</v>
      </c>
      <c r="AX383" s="12" t="s">
        <v>77</v>
      </c>
      <c r="AY383" s="214" t="s">
        <v>171</v>
      </c>
    </row>
    <row r="384" spans="1:65" s="13" customFormat="1" ht="11.25">
      <c r="B384" s="215"/>
      <c r="C384" s="216"/>
      <c r="D384" s="206" t="s">
        <v>180</v>
      </c>
      <c r="E384" s="217" t="s">
        <v>1</v>
      </c>
      <c r="F384" s="218" t="s">
        <v>472</v>
      </c>
      <c r="G384" s="216"/>
      <c r="H384" s="219">
        <v>50</v>
      </c>
      <c r="I384" s="220"/>
      <c r="J384" s="216"/>
      <c r="K384" s="216"/>
      <c r="L384" s="221"/>
      <c r="M384" s="222"/>
      <c r="N384" s="223"/>
      <c r="O384" s="223"/>
      <c r="P384" s="223"/>
      <c r="Q384" s="223"/>
      <c r="R384" s="223"/>
      <c r="S384" s="223"/>
      <c r="T384" s="224"/>
      <c r="AT384" s="225" t="s">
        <v>180</v>
      </c>
      <c r="AU384" s="225" t="s">
        <v>87</v>
      </c>
      <c r="AV384" s="13" t="s">
        <v>87</v>
      </c>
      <c r="AW384" s="13" t="s">
        <v>32</v>
      </c>
      <c r="AX384" s="13" t="s">
        <v>77</v>
      </c>
      <c r="AY384" s="225" t="s">
        <v>171</v>
      </c>
    </row>
    <row r="385" spans="1:65" s="14" customFormat="1" ht="11.25">
      <c r="B385" s="226"/>
      <c r="C385" s="227"/>
      <c r="D385" s="206" t="s">
        <v>180</v>
      </c>
      <c r="E385" s="228" t="s">
        <v>1</v>
      </c>
      <c r="F385" s="229" t="s">
        <v>210</v>
      </c>
      <c r="G385" s="227"/>
      <c r="H385" s="230">
        <v>55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AT385" s="236" t="s">
        <v>180</v>
      </c>
      <c r="AU385" s="236" t="s">
        <v>87</v>
      </c>
      <c r="AV385" s="14" t="s">
        <v>178</v>
      </c>
      <c r="AW385" s="14" t="s">
        <v>32</v>
      </c>
      <c r="AX385" s="14" t="s">
        <v>85</v>
      </c>
      <c r="AY385" s="236" t="s">
        <v>171</v>
      </c>
    </row>
    <row r="386" spans="1:65" s="1" customFormat="1" ht="16.5" customHeight="1">
      <c r="A386" s="34"/>
      <c r="B386" s="35"/>
      <c r="C386" s="192" t="s">
        <v>521</v>
      </c>
      <c r="D386" s="192" t="s">
        <v>173</v>
      </c>
      <c r="E386" s="193" t="s">
        <v>522</v>
      </c>
      <c r="F386" s="194" t="s">
        <v>523</v>
      </c>
      <c r="G386" s="195" t="s">
        <v>220</v>
      </c>
      <c r="H386" s="196">
        <v>1.55</v>
      </c>
      <c r="I386" s="197">
        <v>212</v>
      </c>
      <c r="J386" s="196">
        <f>ROUND(I386*H386,2)</f>
        <v>328.6</v>
      </c>
      <c r="K386" s="194" t="s">
        <v>177</v>
      </c>
      <c r="L386" s="39"/>
      <c r="M386" s="198" t="s">
        <v>1</v>
      </c>
      <c r="N386" s="199" t="s">
        <v>42</v>
      </c>
      <c r="O386" s="71"/>
      <c r="P386" s="200">
        <f>O386*H386</f>
        <v>0</v>
      </c>
      <c r="Q386" s="200">
        <v>8.4999999999999995E-4</v>
      </c>
      <c r="R386" s="200">
        <f>Q386*H386</f>
        <v>1.3174999999999999E-3</v>
      </c>
      <c r="S386" s="200">
        <v>0</v>
      </c>
      <c r="T386" s="201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2" t="s">
        <v>178</v>
      </c>
      <c r="AT386" s="202" t="s">
        <v>173</v>
      </c>
      <c r="AU386" s="202" t="s">
        <v>87</v>
      </c>
      <c r="AY386" s="17" t="s">
        <v>171</v>
      </c>
      <c r="BE386" s="203">
        <f>IF(N386="základní",J386,0)</f>
        <v>328.6</v>
      </c>
      <c r="BF386" s="203">
        <f>IF(N386="snížená",J386,0)</f>
        <v>0</v>
      </c>
      <c r="BG386" s="203">
        <f>IF(N386="zákl. přenesená",J386,0)</f>
        <v>0</v>
      </c>
      <c r="BH386" s="203">
        <f>IF(N386="sníž. přenesená",J386,0)</f>
        <v>0</v>
      </c>
      <c r="BI386" s="203">
        <f>IF(N386="nulová",J386,0)</f>
        <v>0</v>
      </c>
      <c r="BJ386" s="17" t="s">
        <v>85</v>
      </c>
      <c r="BK386" s="203">
        <f>ROUND(I386*H386,2)</f>
        <v>328.6</v>
      </c>
      <c r="BL386" s="17" t="s">
        <v>178</v>
      </c>
      <c r="BM386" s="202" t="s">
        <v>524</v>
      </c>
    </row>
    <row r="387" spans="1:65" s="12" customFormat="1" ht="11.25">
      <c r="B387" s="204"/>
      <c r="C387" s="205"/>
      <c r="D387" s="206" t="s">
        <v>180</v>
      </c>
      <c r="E387" s="207" t="s">
        <v>1</v>
      </c>
      <c r="F387" s="208" t="s">
        <v>352</v>
      </c>
      <c r="G387" s="205"/>
      <c r="H387" s="207" t="s">
        <v>1</v>
      </c>
      <c r="I387" s="209"/>
      <c r="J387" s="205"/>
      <c r="K387" s="205"/>
      <c r="L387" s="210"/>
      <c r="M387" s="211"/>
      <c r="N387" s="212"/>
      <c r="O387" s="212"/>
      <c r="P387" s="212"/>
      <c r="Q387" s="212"/>
      <c r="R387" s="212"/>
      <c r="S387" s="212"/>
      <c r="T387" s="213"/>
      <c r="AT387" s="214" t="s">
        <v>180</v>
      </c>
      <c r="AU387" s="214" t="s">
        <v>87</v>
      </c>
      <c r="AV387" s="12" t="s">
        <v>85</v>
      </c>
      <c r="AW387" s="12" t="s">
        <v>32</v>
      </c>
      <c r="AX387" s="12" t="s">
        <v>77</v>
      </c>
      <c r="AY387" s="214" t="s">
        <v>171</v>
      </c>
    </row>
    <row r="388" spans="1:65" s="12" customFormat="1" ht="11.25">
      <c r="B388" s="204"/>
      <c r="C388" s="205"/>
      <c r="D388" s="206" t="s">
        <v>180</v>
      </c>
      <c r="E388" s="207" t="s">
        <v>1</v>
      </c>
      <c r="F388" s="208" t="s">
        <v>343</v>
      </c>
      <c r="G388" s="205"/>
      <c r="H388" s="207" t="s">
        <v>1</v>
      </c>
      <c r="I388" s="209"/>
      <c r="J388" s="205"/>
      <c r="K388" s="205"/>
      <c r="L388" s="210"/>
      <c r="M388" s="211"/>
      <c r="N388" s="212"/>
      <c r="O388" s="212"/>
      <c r="P388" s="212"/>
      <c r="Q388" s="212"/>
      <c r="R388" s="212"/>
      <c r="S388" s="212"/>
      <c r="T388" s="213"/>
      <c r="AT388" s="214" t="s">
        <v>180</v>
      </c>
      <c r="AU388" s="214" t="s">
        <v>87</v>
      </c>
      <c r="AV388" s="12" t="s">
        <v>85</v>
      </c>
      <c r="AW388" s="12" t="s">
        <v>32</v>
      </c>
      <c r="AX388" s="12" t="s">
        <v>77</v>
      </c>
      <c r="AY388" s="214" t="s">
        <v>171</v>
      </c>
    </row>
    <row r="389" spans="1:65" s="13" customFormat="1" ht="11.25">
      <c r="B389" s="215"/>
      <c r="C389" s="216"/>
      <c r="D389" s="206" t="s">
        <v>180</v>
      </c>
      <c r="E389" s="217" t="s">
        <v>1</v>
      </c>
      <c r="F389" s="218" t="s">
        <v>525</v>
      </c>
      <c r="G389" s="216"/>
      <c r="H389" s="219">
        <v>0.82</v>
      </c>
      <c r="I389" s="220"/>
      <c r="J389" s="216"/>
      <c r="K389" s="216"/>
      <c r="L389" s="221"/>
      <c r="M389" s="222"/>
      <c r="N389" s="223"/>
      <c r="O389" s="223"/>
      <c r="P389" s="223"/>
      <c r="Q389" s="223"/>
      <c r="R389" s="223"/>
      <c r="S389" s="223"/>
      <c r="T389" s="224"/>
      <c r="AT389" s="225" t="s">
        <v>180</v>
      </c>
      <c r="AU389" s="225" t="s">
        <v>87</v>
      </c>
      <c r="AV389" s="13" t="s">
        <v>87</v>
      </c>
      <c r="AW389" s="13" t="s">
        <v>32</v>
      </c>
      <c r="AX389" s="13" t="s">
        <v>77</v>
      </c>
      <c r="AY389" s="225" t="s">
        <v>171</v>
      </c>
    </row>
    <row r="390" spans="1:65" s="12" customFormat="1" ht="11.25">
      <c r="B390" s="204"/>
      <c r="C390" s="205"/>
      <c r="D390" s="206" t="s">
        <v>180</v>
      </c>
      <c r="E390" s="207" t="s">
        <v>1</v>
      </c>
      <c r="F390" s="208" t="s">
        <v>311</v>
      </c>
      <c r="G390" s="205"/>
      <c r="H390" s="207" t="s">
        <v>1</v>
      </c>
      <c r="I390" s="209"/>
      <c r="J390" s="205"/>
      <c r="K390" s="205"/>
      <c r="L390" s="210"/>
      <c r="M390" s="211"/>
      <c r="N390" s="212"/>
      <c r="O390" s="212"/>
      <c r="P390" s="212"/>
      <c r="Q390" s="212"/>
      <c r="R390" s="212"/>
      <c r="S390" s="212"/>
      <c r="T390" s="213"/>
      <c r="AT390" s="214" t="s">
        <v>180</v>
      </c>
      <c r="AU390" s="214" t="s">
        <v>87</v>
      </c>
      <c r="AV390" s="12" t="s">
        <v>85</v>
      </c>
      <c r="AW390" s="12" t="s">
        <v>32</v>
      </c>
      <c r="AX390" s="12" t="s">
        <v>77</v>
      </c>
      <c r="AY390" s="214" t="s">
        <v>171</v>
      </c>
    </row>
    <row r="391" spans="1:65" s="13" customFormat="1" ht="11.25">
      <c r="B391" s="215"/>
      <c r="C391" s="216"/>
      <c r="D391" s="206" t="s">
        <v>180</v>
      </c>
      <c r="E391" s="217" t="s">
        <v>1</v>
      </c>
      <c r="F391" s="218" t="s">
        <v>526</v>
      </c>
      <c r="G391" s="216"/>
      <c r="H391" s="219">
        <v>0.73</v>
      </c>
      <c r="I391" s="220"/>
      <c r="J391" s="216"/>
      <c r="K391" s="216"/>
      <c r="L391" s="221"/>
      <c r="M391" s="222"/>
      <c r="N391" s="223"/>
      <c r="O391" s="223"/>
      <c r="P391" s="223"/>
      <c r="Q391" s="223"/>
      <c r="R391" s="223"/>
      <c r="S391" s="223"/>
      <c r="T391" s="224"/>
      <c r="AT391" s="225" t="s">
        <v>180</v>
      </c>
      <c r="AU391" s="225" t="s">
        <v>87</v>
      </c>
      <c r="AV391" s="13" t="s">
        <v>87</v>
      </c>
      <c r="AW391" s="13" t="s">
        <v>32</v>
      </c>
      <c r="AX391" s="13" t="s">
        <v>77</v>
      </c>
      <c r="AY391" s="225" t="s">
        <v>171</v>
      </c>
    </row>
    <row r="392" spans="1:65" s="14" customFormat="1" ht="11.25">
      <c r="B392" s="226"/>
      <c r="C392" s="227"/>
      <c r="D392" s="206" t="s">
        <v>180</v>
      </c>
      <c r="E392" s="228" t="s">
        <v>1</v>
      </c>
      <c r="F392" s="229" t="s">
        <v>210</v>
      </c>
      <c r="G392" s="227"/>
      <c r="H392" s="230">
        <v>1.5499999999999998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AT392" s="236" t="s">
        <v>180</v>
      </c>
      <c r="AU392" s="236" t="s">
        <v>87</v>
      </c>
      <c r="AV392" s="14" t="s">
        <v>178</v>
      </c>
      <c r="AW392" s="14" t="s">
        <v>32</v>
      </c>
      <c r="AX392" s="14" t="s">
        <v>85</v>
      </c>
      <c r="AY392" s="236" t="s">
        <v>171</v>
      </c>
    </row>
    <row r="393" spans="1:65" s="1" customFormat="1" ht="24.2" customHeight="1">
      <c r="A393" s="34"/>
      <c r="B393" s="35"/>
      <c r="C393" s="192" t="s">
        <v>527</v>
      </c>
      <c r="D393" s="192" t="s">
        <v>173</v>
      </c>
      <c r="E393" s="193" t="s">
        <v>528</v>
      </c>
      <c r="F393" s="194" t="s">
        <v>529</v>
      </c>
      <c r="G393" s="195" t="s">
        <v>220</v>
      </c>
      <c r="H393" s="196">
        <v>7.22</v>
      </c>
      <c r="I393" s="197">
        <v>861</v>
      </c>
      <c r="J393" s="196">
        <f>ROUND(I393*H393,2)</f>
        <v>6216.42</v>
      </c>
      <c r="K393" s="194" t="s">
        <v>177</v>
      </c>
      <c r="L393" s="39"/>
      <c r="M393" s="198" t="s">
        <v>1</v>
      </c>
      <c r="N393" s="199" t="s">
        <v>42</v>
      </c>
      <c r="O393" s="71"/>
      <c r="P393" s="200">
        <f>O393*H393</f>
        <v>0</v>
      </c>
      <c r="Q393" s="200">
        <v>3.3579999999999999E-2</v>
      </c>
      <c r="R393" s="200">
        <f>Q393*H393</f>
        <v>0.24244759999999999</v>
      </c>
      <c r="S393" s="200">
        <v>0</v>
      </c>
      <c r="T393" s="201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202" t="s">
        <v>178</v>
      </c>
      <c r="AT393" s="202" t="s">
        <v>173</v>
      </c>
      <c r="AU393" s="202" t="s">
        <v>87</v>
      </c>
      <c r="AY393" s="17" t="s">
        <v>171</v>
      </c>
      <c r="BE393" s="203">
        <f>IF(N393="základní",J393,0)</f>
        <v>6216.42</v>
      </c>
      <c r="BF393" s="203">
        <f>IF(N393="snížená",J393,0)</f>
        <v>0</v>
      </c>
      <c r="BG393" s="203">
        <f>IF(N393="zákl. přenesená",J393,0)</f>
        <v>0</v>
      </c>
      <c r="BH393" s="203">
        <f>IF(N393="sníž. přenesená",J393,0)</f>
        <v>0</v>
      </c>
      <c r="BI393" s="203">
        <f>IF(N393="nulová",J393,0)</f>
        <v>0</v>
      </c>
      <c r="BJ393" s="17" t="s">
        <v>85</v>
      </c>
      <c r="BK393" s="203">
        <f>ROUND(I393*H393,2)</f>
        <v>6216.42</v>
      </c>
      <c r="BL393" s="17" t="s">
        <v>178</v>
      </c>
      <c r="BM393" s="202" t="s">
        <v>530</v>
      </c>
    </row>
    <row r="394" spans="1:65" s="12" customFormat="1" ht="11.25">
      <c r="B394" s="204"/>
      <c r="C394" s="205"/>
      <c r="D394" s="206" t="s">
        <v>180</v>
      </c>
      <c r="E394" s="207" t="s">
        <v>1</v>
      </c>
      <c r="F394" s="208" t="s">
        <v>531</v>
      </c>
      <c r="G394" s="205"/>
      <c r="H394" s="207" t="s">
        <v>1</v>
      </c>
      <c r="I394" s="209"/>
      <c r="J394" s="205"/>
      <c r="K394" s="205"/>
      <c r="L394" s="210"/>
      <c r="M394" s="211"/>
      <c r="N394" s="212"/>
      <c r="O394" s="212"/>
      <c r="P394" s="212"/>
      <c r="Q394" s="212"/>
      <c r="R394" s="212"/>
      <c r="S394" s="212"/>
      <c r="T394" s="213"/>
      <c r="AT394" s="214" t="s">
        <v>180</v>
      </c>
      <c r="AU394" s="214" t="s">
        <v>87</v>
      </c>
      <c r="AV394" s="12" t="s">
        <v>85</v>
      </c>
      <c r="AW394" s="12" t="s">
        <v>32</v>
      </c>
      <c r="AX394" s="12" t="s">
        <v>77</v>
      </c>
      <c r="AY394" s="214" t="s">
        <v>171</v>
      </c>
    </row>
    <row r="395" spans="1:65" s="12" customFormat="1" ht="11.25">
      <c r="B395" s="204"/>
      <c r="C395" s="205"/>
      <c r="D395" s="206" t="s">
        <v>180</v>
      </c>
      <c r="E395" s="207" t="s">
        <v>1</v>
      </c>
      <c r="F395" s="208" t="s">
        <v>343</v>
      </c>
      <c r="G395" s="205"/>
      <c r="H395" s="207" t="s">
        <v>1</v>
      </c>
      <c r="I395" s="209"/>
      <c r="J395" s="205"/>
      <c r="K395" s="205"/>
      <c r="L395" s="210"/>
      <c r="M395" s="211"/>
      <c r="N395" s="212"/>
      <c r="O395" s="212"/>
      <c r="P395" s="212"/>
      <c r="Q395" s="212"/>
      <c r="R395" s="212"/>
      <c r="S395" s="212"/>
      <c r="T395" s="213"/>
      <c r="AT395" s="214" t="s">
        <v>180</v>
      </c>
      <c r="AU395" s="214" t="s">
        <v>87</v>
      </c>
      <c r="AV395" s="12" t="s">
        <v>85</v>
      </c>
      <c r="AW395" s="12" t="s">
        <v>32</v>
      </c>
      <c r="AX395" s="12" t="s">
        <v>77</v>
      </c>
      <c r="AY395" s="214" t="s">
        <v>171</v>
      </c>
    </row>
    <row r="396" spans="1:65" s="13" customFormat="1" ht="11.25">
      <c r="B396" s="215"/>
      <c r="C396" s="216"/>
      <c r="D396" s="206" t="s">
        <v>180</v>
      </c>
      <c r="E396" s="217" t="s">
        <v>1</v>
      </c>
      <c r="F396" s="218" t="s">
        <v>532</v>
      </c>
      <c r="G396" s="216"/>
      <c r="H396" s="219">
        <v>3.87</v>
      </c>
      <c r="I396" s="220"/>
      <c r="J396" s="216"/>
      <c r="K396" s="216"/>
      <c r="L396" s="221"/>
      <c r="M396" s="222"/>
      <c r="N396" s="223"/>
      <c r="O396" s="223"/>
      <c r="P396" s="223"/>
      <c r="Q396" s="223"/>
      <c r="R396" s="223"/>
      <c r="S396" s="223"/>
      <c r="T396" s="224"/>
      <c r="AT396" s="225" t="s">
        <v>180</v>
      </c>
      <c r="AU396" s="225" t="s">
        <v>87</v>
      </c>
      <c r="AV396" s="13" t="s">
        <v>87</v>
      </c>
      <c r="AW396" s="13" t="s">
        <v>32</v>
      </c>
      <c r="AX396" s="13" t="s">
        <v>77</v>
      </c>
      <c r="AY396" s="225" t="s">
        <v>171</v>
      </c>
    </row>
    <row r="397" spans="1:65" s="12" customFormat="1" ht="11.25">
      <c r="B397" s="204"/>
      <c r="C397" s="205"/>
      <c r="D397" s="206" t="s">
        <v>180</v>
      </c>
      <c r="E397" s="207" t="s">
        <v>1</v>
      </c>
      <c r="F397" s="208" t="s">
        <v>311</v>
      </c>
      <c r="G397" s="205"/>
      <c r="H397" s="207" t="s">
        <v>1</v>
      </c>
      <c r="I397" s="209"/>
      <c r="J397" s="205"/>
      <c r="K397" s="205"/>
      <c r="L397" s="210"/>
      <c r="M397" s="211"/>
      <c r="N397" s="212"/>
      <c r="O397" s="212"/>
      <c r="P397" s="212"/>
      <c r="Q397" s="212"/>
      <c r="R397" s="212"/>
      <c r="S397" s="212"/>
      <c r="T397" s="213"/>
      <c r="AT397" s="214" t="s">
        <v>180</v>
      </c>
      <c r="AU397" s="214" t="s">
        <v>87</v>
      </c>
      <c r="AV397" s="12" t="s">
        <v>85</v>
      </c>
      <c r="AW397" s="12" t="s">
        <v>32</v>
      </c>
      <c r="AX397" s="12" t="s">
        <v>77</v>
      </c>
      <c r="AY397" s="214" t="s">
        <v>171</v>
      </c>
    </row>
    <row r="398" spans="1:65" s="13" customFormat="1" ht="11.25">
      <c r="B398" s="215"/>
      <c r="C398" s="216"/>
      <c r="D398" s="206" t="s">
        <v>180</v>
      </c>
      <c r="E398" s="217" t="s">
        <v>1</v>
      </c>
      <c r="F398" s="218" t="s">
        <v>533</v>
      </c>
      <c r="G398" s="216"/>
      <c r="H398" s="219">
        <v>3.35</v>
      </c>
      <c r="I398" s="220"/>
      <c r="J398" s="216"/>
      <c r="K398" s="216"/>
      <c r="L398" s="221"/>
      <c r="M398" s="222"/>
      <c r="N398" s="223"/>
      <c r="O398" s="223"/>
      <c r="P398" s="223"/>
      <c r="Q398" s="223"/>
      <c r="R398" s="223"/>
      <c r="S398" s="223"/>
      <c r="T398" s="224"/>
      <c r="AT398" s="225" t="s">
        <v>180</v>
      </c>
      <c r="AU398" s="225" t="s">
        <v>87</v>
      </c>
      <c r="AV398" s="13" t="s">
        <v>87</v>
      </c>
      <c r="AW398" s="13" t="s">
        <v>32</v>
      </c>
      <c r="AX398" s="13" t="s">
        <v>77</v>
      </c>
      <c r="AY398" s="225" t="s">
        <v>171</v>
      </c>
    </row>
    <row r="399" spans="1:65" s="14" customFormat="1" ht="11.25">
      <c r="B399" s="226"/>
      <c r="C399" s="227"/>
      <c r="D399" s="206" t="s">
        <v>180</v>
      </c>
      <c r="E399" s="228" t="s">
        <v>1</v>
      </c>
      <c r="F399" s="229" t="s">
        <v>210</v>
      </c>
      <c r="G399" s="227"/>
      <c r="H399" s="230">
        <v>7.2200000000000006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AT399" s="236" t="s">
        <v>180</v>
      </c>
      <c r="AU399" s="236" t="s">
        <v>87</v>
      </c>
      <c r="AV399" s="14" t="s">
        <v>178</v>
      </c>
      <c r="AW399" s="14" t="s">
        <v>32</v>
      </c>
      <c r="AX399" s="14" t="s">
        <v>85</v>
      </c>
      <c r="AY399" s="236" t="s">
        <v>171</v>
      </c>
    </row>
    <row r="400" spans="1:65" s="1" customFormat="1" ht="24.2" customHeight="1">
      <c r="A400" s="34"/>
      <c r="B400" s="35"/>
      <c r="C400" s="192" t="s">
        <v>534</v>
      </c>
      <c r="D400" s="192" t="s">
        <v>173</v>
      </c>
      <c r="E400" s="193" t="s">
        <v>535</v>
      </c>
      <c r="F400" s="194" t="s">
        <v>536</v>
      </c>
      <c r="G400" s="195" t="s">
        <v>220</v>
      </c>
      <c r="H400" s="196">
        <v>531</v>
      </c>
      <c r="I400" s="197">
        <v>385</v>
      </c>
      <c r="J400" s="196">
        <f>ROUND(I400*H400,2)</f>
        <v>204435</v>
      </c>
      <c r="K400" s="194" t="s">
        <v>177</v>
      </c>
      <c r="L400" s="39"/>
      <c r="M400" s="198" t="s">
        <v>1</v>
      </c>
      <c r="N400" s="199" t="s">
        <v>42</v>
      </c>
      <c r="O400" s="71"/>
      <c r="P400" s="200">
        <f>O400*H400</f>
        <v>0</v>
      </c>
      <c r="Q400" s="200">
        <v>1.8380000000000001E-2</v>
      </c>
      <c r="R400" s="200">
        <f>Q400*H400</f>
        <v>9.759780000000001</v>
      </c>
      <c r="S400" s="200">
        <v>0</v>
      </c>
      <c r="T400" s="201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202" t="s">
        <v>178</v>
      </c>
      <c r="AT400" s="202" t="s">
        <v>173</v>
      </c>
      <c r="AU400" s="202" t="s">
        <v>87</v>
      </c>
      <c r="AY400" s="17" t="s">
        <v>171</v>
      </c>
      <c r="BE400" s="203">
        <f>IF(N400="základní",J400,0)</f>
        <v>204435</v>
      </c>
      <c r="BF400" s="203">
        <f>IF(N400="snížená",J400,0)</f>
        <v>0</v>
      </c>
      <c r="BG400" s="203">
        <f>IF(N400="zákl. přenesená",J400,0)</f>
        <v>0</v>
      </c>
      <c r="BH400" s="203">
        <f>IF(N400="sníž. přenesená",J400,0)</f>
        <v>0</v>
      </c>
      <c r="BI400" s="203">
        <f>IF(N400="nulová",J400,0)</f>
        <v>0</v>
      </c>
      <c r="BJ400" s="17" t="s">
        <v>85</v>
      </c>
      <c r="BK400" s="203">
        <f>ROUND(I400*H400,2)</f>
        <v>204435</v>
      </c>
      <c r="BL400" s="17" t="s">
        <v>178</v>
      </c>
      <c r="BM400" s="202" t="s">
        <v>537</v>
      </c>
    </row>
    <row r="401" spans="1:65" s="12" customFormat="1" ht="11.25">
      <c r="B401" s="204"/>
      <c r="C401" s="205"/>
      <c r="D401" s="206" t="s">
        <v>180</v>
      </c>
      <c r="E401" s="207" t="s">
        <v>1</v>
      </c>
      <c r="F401" s="208" t="s">
        <v>538</v>
      </c>
      <c r="G401" s="205"/>
      <c r="H401" s="207" t="s">
        <v>1</v>
      </c>
      <c r="I401" s="209"/>
      <c r="J401" s="205"/>
      <c r="K401" s="205"/>
      <c r="L401" s="210"/>
      <c r="M401" s="211"/>
      <c r="N401" s="212"/>
      <c r="O401" s="212"/>
      <c r="P401" s="212"/>
      <c r="Q401" s="212"/>
      <c r="R401" s="212"/>
      <c r="S401" s="212"/>
      <c r="T401" s="213"/>
      <c r="AT401" s="214" t="s">
        <v>180</v>
      </c>
      <c r="AU401" s="214" t="s">
        <v>87</v>
      </c>
      <c r="AV401" s="12" t="s">
        <v>85</v>
      </c>
      <c r="AW401" s="12" t="s">
        <v>32</v>
      </c>
      <c r="AX401" s="12" t="s">
        <v>77</v>
      </c>
      <c r="AY401" s="214" t="s">
        <v>171</v>
      </c>
    </row>
    <row r="402" spans="1:65" s="13" customFormat="1" ht="11.25">
      <c r="B402" s="215"/>
      <c r="C402" s="216"/>
      <c r="D402" s="206" t="s">
        <v>180</v>
      </c>
      <c r="E402" s="217" t="s">
        <v>1</v>
      </c>
      <c r="F402" s="218" t="s">
        <v>539</v>
      </c>
      <c r="G402" s="216"/>
      <c r="H402" s="219">
        <v>242.33</v>
      </c>
      <c r="I402" s="220"/>
      <c r="J402" s="216"/>
      <c r="K402" s="216"/>
      <c r="L402" s="221"/>
      <c r="M402" s="222"/>
      <c r="N402" s="223"/>
      <c r="O402" s="223"/>
      <c r="P402" s="223"/>
      <c r="Q402" s="223"/>
      <c r="R402" s="223"/>
      <c r="S402" s="223"/>
      <c r="T402" s="224"/>
      <c r="AT402" s="225" t="s">
        <v>180</v>
      </c>
      <c r="AU402" s="225" t="s">
        <v>87</v>
      </c>
      <c r="AV402" s="13" t="s">
        <v>87</v>
      </c>
      <c r="AW402" s="13" t="s">
        <v>32</v>
      </c>
      <c r="AX402" s="13" t="s">
        <v>77</v>
      </c>
      <c r="AY402" s="225" t="s">
        <v>171</v>
      </c>
    </row>
    <row r="403" spans="1:65" s="13" customFormat="1" ht="11.25">
      <c r="B403" s="215"/>
      <c r="C403" s="216"/>
      <c r="D403" s="206" t="s">
        <v>180</v>
      </c>
      <c r="E403" s="217" t="s">
        <v>1</v>
      </c>
      <c r="F403" s="218" t="s">
        <v>277</v>
      </c>
      <c r="G403" s="216"/>
      <c r="H403" s="219">
        <v>-38.1</v>
      </c>
      <c r="I403" s="220"/>
      <c r="J403" s="216"/>
      <c r="K403" s="216"/>
      <c r="L403" s="221"/>
      <c r="M403" s="222"/>
      <c r="N403" s="223"/>
      <c r="O403" s="223"/>
      <c r="P403" s="223"/>
      <c r="Q403" s="223"/>
      <c r="R403" s="223"/>
      <c r="S403" s="223"/>
      <c r="T403" s="224"/>
      <c r="AT403" s="225" t="s">
        <v>180</v>
      </c>
      <c r="AU403" s="225" t="s">
        <v>87</v>
      </c>
      <c r="AV403" s="13" t="s">
        <v>87</v>
      </c>
      <c r="AW403" s="13" t="s">
        <v>32</v>
      </c>
      <c r="AX403" s="13" t="s">
        <v>77</v>
      </c>
      <c r="AY403" s="225" t="s">
        <v>171</v>
      </c>
    </row>
    <row r="404" spans="1:65" s="13" customFormat="1" ht="11.25">
      <c r="B404" s="215"/>
      <c r="C404" s="216"/>
      <c r="D404" s="206" t="s">
        <v>180</v>
      </c>
      <c r="E404" s="217" t="s">
        <v>1</v>
      </c>
      <c r="F404" s="218" t="s">
        <v>540</v>
      </c>
      <c r="G404" s="216"/>
      <c r="H404" s="219">
        <v>-14.81</v>
      </c>
      <c r="I404" s="220"/>
      <c r="J404" s="216"/>
      <c r="K404" s="216"/>
      <c r="L404" s="221"/>
      <c r="M404" s="222"/>
      <c r="N404" s="223"/>
      <c r="O404" s="223"/>
      <c r="P404" s="223"/>
      <c r="Q404" s="223"/>
      <c r="R404" s="223"/>
      <c r="S404" s="223"/>
      <c r="T404" s="224"/>
      <c r="AT404" s="225" t="s">
        <v>180</v>
      </c>
      <c r="AU404" s="225" t="s">
        <v>87</v>
      </c>
      <c r="AV404" s="13" t="s">
        <v>87</v>
      </c>
      <c r="AW404" s="13" t="s">
        <v>32</v>
      </c>
      <c r="AX404" s="13" t="s">
        <v>77</v>
      </c>
      <c r="AY404" s="225" t="s">
        <v>171</v>
      </c>
    </row>
    <row r="405" spans="1:65" s="13" customFormat="1" ht="11.25">
      <c r="B405" s="215"/>
      <c r="C405" s="216"/>
      <c r="D405" s="206" t="s">
        <v>180</v>
      </c>
      <c r="E405" s="217" t="s">
        <v>1</v>
      </c>
      <c r="F405" s="218" t="s">
        <v>541</v>
      </c>
      <c r="G405" s="216"/>
      <c r="H405" s="219">
        <v>13.39</v>
      </c>
      <c r="I405" s="220"/>
      <c r="J405" s="216"/>
      <c r="K405" s="216"/>
      <c r="L405" s="221"/>
      <c r="M405" s="222"/>
      <c r="N405" s="223"/>
      <c r="O405" s="223"/>
      <c r="P405" s="223"/>
      <c r="Q405" s="223"/>
      <c r="R405" s="223"/>
      <c r="S405" s="223"/>
      <c r="T405" s="224"/>
      <c r="AT405" s="225" t="s">
        <v>180</v>
      </c>
      <c r="AU405" s="225" t="s">
        <v>87</v>
      </c>
      <c r="AV405" s="13" t="s">
        <v>87</v>
      </c>
      <c r="AW405" s="13" t="s">
        <v>32</v>
      </c>
      <c r="AX405" s="13" t="s">
        <v>77</v>
      </c>
      <c r="AY405" s="225" t="s">
        <v>171</v>
      </c>
    </row>
    <row r="406" spans="1:65" s="13" customFormat="1" ht="11.25">
      <c r="B406" s="215"/>
      <c r="C406" s="216"/>
      <c r="D406" s="206" t="s">
        <v>180</v>
      </c>
      <c r="E406" s="217" t="s">
        <v>1</v>
      </c>
      <c r="F406" s="218" t="s">
        <v>542</v>
      </c>
      <c r="G406" s="216"/>
      <c r="H406" s="219">
        <v>4.01</v>
      </c>
      <c r="I406" s="220"/>
      <c r="J406" s="216"/>
      <c r="K406" s="216"/>
      <c r="L406" s="221"/>
      <c r="M406" s="222"/>
      <c r="N406" s="223"/>
      <c r="O406" s="223"/>
      <c r="P406" s="223"/>
      <c r="Q406" s="223"/>
      <c r="R406" s="223"/>
      <c r="S406" s="223"/>
      <c r="T406" s="224"/>
      <c r="AT406" s="225" t="s">
        <v>180</v>
      </c>
      <c r="AU406" s="225" t="s">
        <v>87</v>
      </c>
      <c r="AV406" s="13" t="s">
        <v>87</v>
      </c>
      <c r="AW406" s="13" t="s">
        <v>32</v>
      </c>
      <c r="AX406" s="13" t="s">
        <v>77</v>
      </c>
      <c r="AY406" s="225" t="s">
        <v>171</v>
      </c>
    </row>
    <row r="407" spans="1:65" s="13" customFormat="1" ht="11.25">
      <c r="B407" s="215"/>
      <c r="C407" s="216"/>
      <c r="D407" s="206" t="s">
        <v>180</v>
      </c>
      <c r="E407" s="217" t="s">
        <v>1</v>
      </c>
      <c r="F407" s="218" t="s">
        <v>543</v>
      </c>
      <c r="G407" s="216"/>
      <c r="H407" s="219">
        <v>3.18</v>
      </c>
      <c r="I407" s="220"/>
      <c r="J407" s="216"/>
      <c r="K407" s="216"/>
      <c r="L407" s="221"/>
      <c r="M407" s="222"/>
      <c r="N407" s="223"/>
      <c r="O407" s="223"/>
      <c r="P407" s="223"/>
      <c r="Q407" s="223"/>
      <c r="R407" s="223"/>
      <c r="S407" s="223"/>
      <c r="T407" s="224"/>
      <c r="AT407" s="225" t="s">
        <v>180</v>
      </c>
      <c r="AU407" s="225" t="s">
        <v>87</v>
      </c>
      <c r="AV407" s="13" t="s">
        <v>87</v>
      </c>
      <c r="AW407" s="13" t="s">
        <v>32</v>
      </c>
      <c r="AX407" s="13" t="s">
        <v>77</v>
      </c>
      <c r="AY407" s="225" t="s">
        <v>171</v>
      </c>
    </row>
    <row r="408" spans="1:65" s="13" customFormat="1" ht="11.25">
      <c r="B408" s="215"/>
      <c r="C408" s="216"/>
      <c r="D408" s="206" t="s">
        <v>180</v>
      </c>
      <c r="E408" s="217" t="s">
        <v>1</v>
      </c>
      <c r="F408" s="218" t="s">
        <v>7</v>
      </c>
      <c r="G408" s="216"/>
      <c r="H408" s="219">
        <v>21</v>
      </c>
      <c r="I408" s="220"/>
      <c r="J408" s="216"/>
      <c r="K408" s="216"/>
      <c r="L408" s="221"/>
      <c r="M408" s="222"/>
      <c r="N408" s="223"/>
      <c r="O408" s="223"/>
      <c r="P408" s="223"/>
      <c r="Q408" s="223"/>
      <c r="R408" s="223"/>
      <c r="S408" s="223"/>
      <c r="T408" s="224"/>
      <c r="AT408" s="225" t="s">
        <v>180</v>
      </c>
      <c r="AU408" s="225" t="s">
        <v>87</v>
      </c>
      <c r="AV408" s="13" t="s">
        <v>87</v>
      </c>
      <c r="AW408" s="13" t="s">
        <v>32</v>
      </c>
      <c r="AX408" s="13" t="s">
        <v>77</v>
      </c>
      <c r="AY408" s="225" t="s">
        <v>171</v>
      </c>
    </row>
    <row r="409" spans="1:65" s="12" customFormat="1" ht="11.25">
      <c r="B409" s="204"/>
      <c r="C409" s="205"/>
      <c r="D409" s="206" t="s">
        <v>180</v>
      </c>
      <c r="E409" s="207" t="s">
        <v>1</v>
      </c>
      <c r="F409" s="208" t="s">
        <v>544</v>
      </c>
      <c r="G409" s="205"/>
      <c r="H409" s="207" t="s">
        <v>1</v>
      </c>
      <c r="I409" s="209"/>
      <c r="J409" s="205"/>
      <c r="K409" s="205"/>
      <c r="L409" s="210"/>
      <c r="M409" s="211"/>
      <c r="N409" s="212"/>
      <c r="O409" s="212"/>
      <c r="P409" s="212"/>
      <c r="Q409" s="212"/>
      <c r="R409" s="212"/>
      <c r="S409" s="212"/>
      <c r="T409" s="213"/>
      <c r="AT409" s="214" t="s">
        <v>180</v>
      </c>
      <c r="AU409" s="214" t="s">
        <v>87</v>
      </c>
      <c r="AV409" s="12" t="s">
        <v>85</v>
      </c>
      <c r="AW409" s="12" t="s">
        <v>32</v>
      </c>
      <c r="AX409" s="12" t="s">
        <v>77</v>
      </c>
      <c r="AY409" s="214" t="s">
        <v>171</v>
      </c>
    </row>
    <row r="410" spans="1:65" s="13" customFormat="1" ht="11.25">
      <c r="B410" s="215"/>
      <c r="C410" s="216"/>
      <c r="D410" s="206" t="s">
        <v>180</v>
      </c>
      <c r="E410" s="217" t="s">
        <v>1</v>
      </c>
      <c r="F410" s="218" t="s">
        <v>545</v>
      </c>
      <c r="G410" s="216"/>
      <c r="H410" s="219">
        <v>300</v>
      </c>
      <c r="I410" s="220"/>
      <c r="J410" s="216"/>
      <c r="K410" s="216"/>
      <c r="L410" s="221"/>
      <c r="M410" s="222"/>
      <c r="N410" s="223"/>
      <c r="O410" s="223"/>
      <c r="P410" s="223"/>
      <c r="Q410" s="223"/>
      <c r="R410" s="223"/>
      <c r="S410" s="223"/>
      <c r="T410" s="224"/>
      <c r="AT410" s="225" t="s">
        <v>180</v>
      </c>
      <c r="AU410" s="225" t="s">
        <v>87</v>
      </c>
      <c r="AV410" s="13" t="s">
        <v>87</v>
      </c>
      <c r="AW410" s="13" t="s">
        <v>32</v>
      </c>
      <c r="AX410" s="13" t="s">
        <v>77</v>
      </c>
      <c r="AY410" s="225" t="s">
        <v>171</v>
      </c>
    </row>
    <row r="411" spans="1:65" s="14" customFormat="1" ht="11.25">
      <c r="B411" s="226"/>
      <c r="C411" s="227"/>
      <c r="D411" s="206" t="s">
        <v>180</v>
      </c>
      <c r="E411" s="228" t="s">
        <v>1</v>
      </c>
      <c r="F411" s="229" t="s">
        <v>210</v>
      </c>
      <c r="G411" s="227"/>
      <c r="H411" s="230">
        <v>531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AT411" s="236" t="s">
        <v>180</v>
      </c>
      <c r="AU411" s="236" t="s">
        <v>87</v>
      </c>
      <c r="AV411" s="14" t="s">
        <v>178</v>
      </c>
      <c r="AW411" s="14" t="s">
        <v>32</v>
      </c>
      <c r="AX411" s="14" t="s">
        <v>85</v>
      </c>
      <c r="AY411" s="236" t="s">
        <v>171</v>
      </c>
    </row>
    <row r="412" spans="1:65" s="1" customFormat="1" ht="24.2" customHeight="1">
      <c r="A412" s="34"/>
      <c r="B412" s="35"/>
      <c r="C412" s="192" t="s">
        <v>546</v>
      </c>
      <c r="D412" s="192" t="s">
        <v>173</v>
      </c>
      <c r="E412" s="193" t="s">
        <v>547</v>
      </c>
      <c r="F412" s="194" t="s">
        <v>548</v>
      </c>
      <c r="G412" s="195" t="s">
        <v>220</v>
      </c>
      <c r="H412" s="196">
        <v>88</v>
      </c>
      <c r="I412" s="197">
        <v>376</v>
      </c>
      <c r="J412" s="196">
        <f>ROUND(I412*H412,2)</f>
        <v>33088</v>
      </c>
      <c r="K412" s="194" t="s">
        <v>177</v>
      </c>
      <c r="L412" s="39"/>
      <c r="M412" s="198" t="s">
        <v>1</v>
      </c>
      <c r="N412" s="199" t="s">
        <v>42</v>
      </c>
      <c r="O412" s="71"/>
      <c r="P412" s="200">
        <f>O412*H412</f>
        <v>0</v>
      </c>
      <c r="Q412" s="200">
        <v>1.8380000000000001E-2</v>
      </c>
      <c r="R412" s="200">
        <f>Q412*H412</f>
        <v>1.61744</v>
      </c>
      <c r="S412" s="200">
        <v>0</v>
      </c>
      <c r="T412" s="201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202" t="s">
        <v>178</v>
      </c>
      <c r="AT412" s="202" t="s">
        <v>173</v>
      </c>
      <c r="AU412" s="202" t="s">
        <v>87</v>
      </c>
      <c r="AY412" s="17" t="s">
        <v>171</v>
      </c>
      <c r="BE412" s="203">
        <f>IF(N412="základní",J412,0)</f>
        <v>33088</v>
      </c>
      <c r="BF412" s="203">
        <f>IF(N412="snížená",J412,0)</f>
        <v>0</v>
      </c>
      <c r="BG412" s="203">
        <f>IF(N412="zákl. přenesená",J412,0)</f>
        <v>0</v>
      </c>
      <c r="BH412" s="203">
        <f>IF(N412="sníž. přenesená",J412,0)</f>
        <v>0</v>
      </c>
      <c r="BI412" s="203">
        <f>IF(N412="nulová",J412,0)</f>
        <v>0</v>
      </c>
      <c r="BJ412" s="17" t="s">
        <v>85</v>
      </c>
      <c r="BK412" s="203">
        <f>ROUND(I412*H412,2)</f>
        <v>33088</v>
      </c>
      <c r="BL412" s="17" t="s">
        <v>178</v>
      </c>
      <c r="BM412" s="202" t="s">
        <v>549</v>
      </c>
    </row>
    <row r="413" spans="1:65" s="13" customFormat="1" ht="11.25">
      <c r="B413" s="215"/>
      <c r="C413" s="216"/>
      <c r="D413" s="206" t="s">
        <v>180</v>
      </c>
      <c r="E413" s="217" t="s">
        <v>1</v>
      </c>
      <c r="F413" s="218" t="s">
        <v>550</v>
      </c>
      <c r="G413" s="216"/>
      <c r="H413" s="219">
        <v>3.14</v>
      </c>
      <c r="I413" s="220"/>
      <c r="J413" s="216"/>
      <c r="K413" s="216"/>
      <c r="L413" s="221"/>
      <c r="M413" s="222"/>
      <c r="N413" s="223"/>
      <c r="O413" s="223"/>
      <c r="P413" s="223"/>
      <c r="Q413" s="223"/>
      <c r="R413" s="223"/>
      <c r="S413" s="223"/>
      <c r="T413" s="224"/>
      <c r="AT413" s="225" t="s">
        <v>180</v>
      </c>
      <c r="AU413" s="225" t="s">
        <v>87</v>
      </c>
      <c r="AV413" s="13" t="s">
        <v>87</v>
      </c>
      <c r="AW413" s="13" t="s">
        <v>32</v>
      </c>
      <c r="AX413" s="13" t="s">
        <v>77</v>
      </c>
      <c r="AY413" s="225" t="s">
        <v>171</v>
      </c>
    </row>
    <row r="414" spans="1:65" s="13" customFormat="1" ht="11.25">
      <c r="B414" s="215"/>
      <c r="C414" s="216"/>
      <c r="D414" s="206" t="s">
        <v>180</v>
      </c>
      <c r="E414" s="217" t="s">
        <v>1</v>
      </c>
      <c r="F414" s="218" t="s">
        <v>551</v>
      </c>
      <c r="G414" s="216"/>
      <c r="H414" s="219">
        <v>89.71</v>
      </c>
      <c r="I414" s="220"/>
      <c r="J414" s="216"/>
      <c r="K414" s="216"/>
      <c r="L414" s="221"/>
      <c r="M414" s="222"/>
      <c r="N414" s="223"/>
      <c r="O414" s="223"/>
      <c r="P414" s="223"/>
      <c r="Q414" s="223"/>
      <c r="R414" s="223"/>
      <c r="S414" s="223"/>
      <c r="T414" s="224"/>
      <c r="AT414" s="225" t="s">
        <v>180</v>
      </c>
      <c r="AU414" s="225" t="s">
        <v>87</v>
      </c>
      <c r="AV414" s="13" t="s">
        <v>87</v>
      </c>
      <c r="AW414" s="13" t="s">
        <v>32</v>
      </c>
      <c r="AX414" s="13" t="s">
        <v>77</v>
      </c>
      <c r="AY414" s="225" t="s">
        <v>171</v>
      </c>
    </row>
    <row r="415" spans="1:65" s="13" customFormat="1" ht="11.25">
      <c r="B415" s="215"/>
      <c r="C415" s="216"/>
      <c r="D415" s="206" t="s">
        <v>180</v>
      </c>
      <c r="E415" s="217" t="s">
        <v>1</v>
      </c>
      <c r="F415" s="218" t="s">
        <v>552</v>
      </c>
      <c r="G415" s="216"/>
      <c r="H415" s="219">
        <v>-7.56</v>
      </c>
      <c r="I415" s="220"/>
      <c r="J415" s="216"/>
      <c r="K415" s="216"/>
      <c r="L415" s="221"/>
      <c r="M415" s="222"/>
      <c r="N415" s="223"/>
      <c r="O415" s="223"/>
      <c r="P415" s="223"/>
      <c r="Q415" s="223"/>
      <c r="R415" s="223"/>
      <c r="S415" s="223"/>
      <c r="T415" s="224"/>
      <c r="AT415" s="225" t="s">
        <v>180</v>
      </c>
      <c r="AU415" s="225" t="s">
        <v>87</v>
      </c>
      <c r="AV415" s="13" t="s">
        <v>87</v>
      </c>
      <c r="AW415" s="13" t="s">
        <v>32</v>
      </c>
      <c r="AX415" s="13" t="s">
        <v>77</v>
      </c>
      <c r="AY415" s="225" t="s">
        <v>171</v>
      </c>
    </row>
    <row r="416" spans="1:65" s="13" customFormat="1" ht="11.25">
      <c r="B416" s="215"/>
      <c r="C416" s="216"/>
      <c r="D416" s="206" t="s">
        <v>180</v>
      </c>
      <c r="E416" s="217" t="s">
        <v>1</v>
      </c>
      <c r="F416" s="218" t="s">
        <v>553</v>
      </c>
      <c r="G416" s="216"/>
      <c r="H416" s="219">
        <v>2.71</v>
      </c>
      <c r="I416" s="220"/>
      <c r="J416" s="216"/>
      <c r="K416" s="216"/>
      <c r="L416" s="221"/>
      <c r="M416" s="222"/>
      <c r="N416" s="223"/>
      <c r="O416" s="223"/>
      <c r="P416" s="223"/>
      <c r="Q416" s="223"/>
      <c r="R416" s="223"/>
      <c r="S416" s="223"/>
      <c r="T416" s="224"/>
      <c r="AT416" s="225" t="s">
        <v>180</v>
      </c>
      <c r="AU416" s="225" t="s">
        <v>87</v>
      </c>
      <c r="AV416" s="13" t="s">
        <v>87</v>
      </c>
      <c r="AW416" s="13" t="s">
        <v>32</v>
      </c>
      <c r="AX416" s="13" t="s">
        <v>77</v>
      </c>
      <c r="AY416" s="225" t="s">
        <v>171</v>
      </c>
    </row>
    <row r="417" spans="1:65" s="14" customFormat="1" ht="11.25">
      <c r="B417" s="226"/>
      <c r="C417" s="227"/>
      <c r="D417" s="206" t="s">
        <v>180</v>
      </c>
      <c r="E417" s="228" t="s">
        <v>1</v>
      </c>
      <c r="F417" s="229" t="s">
        <v>210</v>
      </c>
      <c r="G417" s="227"/>
      <c r="H417" s="230">
        <v>87.999999999999986</v>
      </c>
      <c r="I417" s="231"/>
      <c r="J417" s="227"/>
      <c r="K417" s="227"/>
      <c r="L417" s="232"/>
      <c r="M417" s="233"/>
      <c r="N417" s="234"/>
      <c r="O417" s="234"/>
      <c r="P417" s="234"/>
      <c r="Q417" s="234"/>
      <c r="R417" s="234"/>
      <c r="S417" s="234"/>
      <c r="T417" s="235"/>
      <c r="AT417" s="236" t="s">
        <v>180</v>
      </c>
      <c r="AU417" s="236" t="s">
        <v>87</v>
      </c>
      <c r="AV417" s="14" t="s">
        <v>178</v>
      </c>
      <c r="AW417" s="14" t="s">
        <v>32</v>
      </c>
      <c r="AX417" s="14" t="s">
        <v>85</v>
      </c>
      <c r="AY417" s="236" t="s">
        <v>171</v>
      </c>
    </row>
    <row r="418" spans="1:65" s="1" customFormat="1" ht="44.25" customHeight="1">
      <c r="A418" s="34"/>
      <c r="B418" s="35"/>
      <c r="C418" s="192" t="s">
        <v>554</v>
      </c>
      <c r="D418" s="192" t="s">
        <v>173</v>
      </c>
      <c r="E418" s="193" t="s">
        <v>555</v>
      </c>
      <c r="F418" s="194" t="s">
        <v>556</v>
      </c>
      <c r="G418" s="195" t="s">
        <v>220</v>
      </c>
      <c r="H418" s="196">
        <v>50</v>
      </c>
      <c r="I418" s="197">
        <v>943</v>
      </c>
      <c r="J418" s="196">
        <f>ROUND(I418*H418,2)</f>
        <v>47150</v>
      </c>
      <c r="K418" s="194" t="s">
        <v>177</v>
      </c>
      <c r="L418" s="39"/>
      <c r="M418" s="198" t="s">
        <v>1</v>
      </c>
      <c r="N418" s="199" t="s">
        <v>42</v>
      </c>
      <c r="O418" s="71"/>
      <c r="P418" s="200">
        <f>O418*H418</f>
        <v>0</v>
      </c>
      <c r="Q418" s="200">
        <v>8.3499999999999998E-3</v>
      </c>
      <c r="R418" s="200">
        <f>Q418*H418</f>
        <v>0.41749999999999998</v>
      </c>
      <c r="S418" s="200">
        <v>0</v>
      </c>
      <c r="T418" s="201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202" t="s">
        <v>178</v>
      </c>
      <c r="AT418" s="202" t="s">
        <v>173</v>
      </c>
      <c r="AU418" s="202" t="s">
        <v>87</v>
      </c>
      <c r="AY418" s="17" t="s">
        <v>171</v>
      </c>
      <c r="BE418" s="203">
        <f>IF(N418="základní",J418,0)</f>
        <v>47150</v>
      </c>
      <c r="BF418" s="203">
        <f>IF(N418="snížená",J418,0)</f>
        <v>0</v>
      </c>
      <c r="BG418" s="203">
        <f>IF(N418="zákl. přenesená",J418,0)</f>
        <v>0</v>
      </c>
      <c r="BH418" s="203">
        <f>IF(N418="sníž. přenesená",J418,0)</f>
        <v>0</v>
      </c>
      <c r="BI418" s="203">
        <f>IF(N418="nulová",J418,0)</f>
        <v>0</v>
      </c>
      <c r="BJ418" s="17" t="s">
        <v>85</v>
      </c>
      <c r="BK418" s="203">
        <f>ROUND(I418*H418,2)</f>
        <v>47150</v>
      </c>
      <c r="BL418" s="17" t="s">
        <v>178</v>
      </c>
      <c r="BM418" s="202" t="s">
        <v>557</v>
      </c>
    </row>
    <row r="419" spans="1:65" s="12" customFormat="1" ht="11.25">
      <c r="B419" s="204"/>
      <c r="C419" s="205"/>
      <c r="D419" s="206" t="s">
        <v>180</v>
      </c>
      <c r="E419" s="207" t="s">
        <v>1</v>
      </c>
      <c r="F419" s="208" t="s">
        <v>558</v>
      </c>
      <c r="G419" s="205"/>
      <c r="H419" s="207" t="s">
        <v>1</v>
      </c>
      <c r="I419" s="209"/>
      <c r="J419" s="205"/>
      <c r="K419" s="205"/>
      <c r="L419" s="210"/>
      <c r="M419" s="211"/>
      <c r="N419" s="212"/>
      <c r="O419" s="212"/>
      <c r="P419" s="212"/>
      <c r="Q419" s="212"/>
      <c r="R419" s="212"/>
      <c r="S419" s="212"/>
      <c r="T419" s="213"/>
      <c r="AT419" s="214" t="s">
        <v>180</v>
      </c>
      <c r="AU419" s="214" t="s">
        <v>87</v>
      </c>
      <c r="AV419" s="12" t="s">
        <v>85</v>
      </c>
      <c r="AW419" s="12" t="s">
        <v>32</v>
      </c>
      <c r="AX419" s="12" t="s">
        <v>77</v>
      </c>
      <c r="AY419" s="214" t="s">
        <v>171</v>
      </c>
    </row>
    <row r="420" spans="1:65" s="13" customFormat="1" ht="11.25">
      <c r="B420" s="215"/>
      <c r="C420" s="216"/>
      <c r="D420" s="206" t="s">
        <v>180</v>
      </c>
      <c r="E420" s="217" t="s">
        <v>1</v>
      </c>
      <c r="F420" s="218" t="s">
        <v>559</v>
      </c>
      <c r="G420" s="216"/>
      <c r="H420" s="219">
        <v>51.97</v>
      </c>
      <c r="I420" s="220"/>
      <c r="J420" s="216"/>
      <c r="K420" s="216"/>
      <c r="L420" s="221"/>
      <c r="M420" s="222"/>
      <c r="N420" s="223"/>
      <c r="O420" s="223"/>
      <c r="P420" s="223"/>
      <c r="Q420" s="223"/>
      <c r="R420" s="223"/>
      <c r="S420" s="223"/>
      <c r="T420" s="224"/>
      <c r="AT420" s="225" t="s">
        <v>180</v>
      </c>
      <c r="AU420" s="225" t="s">
        <v>87</v>
      </c>
      <c r="AV420" s="13" t="s">
        <v>87</v>
      </c>
      <c r="AW420" s="13" t="s">
        <v>32</v>
      </c>
      <c r="AX420" s="13" t="s">
        <v>77</v>
      </c>
      <c r="AY420" s="225" t="s">
        <v>171</v>
      </c>
    </row>
    <row r="421" spans="1:65" s="13" customFormat="1" ht="11.25">
      <c r="B421" s="215"/>
      <c r="C421" s="216"/>
      <c r="D421" s="206" t="s">
        <v>180</v>
      </c>
      <c r="E421" s="217" t="s">
        <v>1</v>
      </c>
      <c r="F421" s="218" t="s">
        <v>560</v>
      </c>
      <c r="G421" s="216"/>
      <c r="H421" s="219">
        <v>-1.97</v>
      </c>
      <c r="I421" s="220"/>
      <c r="J421" s="216"/>
      <c r="K421" s="216"/>
      <c r="L421" s="221"/>
      <c r="M421" s="222"/>
      <c r="N421" s="223"/>
      <c r="O421" s="223"/>
      <c r="P421" s="223"/>
      <c r="Q421" s="223"/>
      <c r="R421" s="223"/>
      <c r="S421" s="223"/>
      <c r="T421" s="224"/>
      <c r="AT421" s="225" t="s">
        <v>180</v>
      </c>
      <c r="AU421" s="225" t="s">
        <v>87</v>
      </c>
      <c r="AV421" s="13" t="s">
        <v>87</v>
      </c>
      <c r="AW421" s="13" t="s">
        <v>32</v>
      </c>
      <c r="AX421" s="13" t="s">
        <v>77</v>
      </c>
      <c r="AY421" s="225" t="s">
        <v>171</v>
      </c>
    </row>
    <row r="422" spans="1:65" s="14" customFormat="1" ht="11.25">
      <c r="B422" s="226"/>
      <c r="C422" s="227"/>
      <c r="D422" s="206" t="s">
        <v>180</v>
      </c>
      <c r="E422" s="228" t="s">
        <v>1</v>
      </c>
      <c r="F422" s="229" t="s">
        <v>210</v>
      </c>
      <c r="G422" s="227"/>
      <c r="H422" s="230">
        <v>50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AT422" s="236" t="s">
        <v>180</v>
      </c>
      <c r="AU422" s="236" t="s">
        <v>87</v>
      </c>
      <c r="AV422" s="14" t="s">
        <v>178</v>
      </c>
      <c r="AW422" s="14" t="s">
        <v>32</v>
      </c>
      <c r="AX422" s="14" t="s">
        <v>85</v>
      </c>
      <c r="AY422" s="236" t="s">
        <v>171</v>
      </c>
    </row>
    <row r="423" spans="1:65" s="1" customFormat="1" ht="21.75" customHeight="1">
      <c r="A423" s="34"/>
      <c r="B423" s="35"/>
      <c r="C423" s="237" t="s">
        <v>561</v>
      </c>
      <c r="D423" s="237" t="s">
        <v>212</v>
      </c>
      <c r="E423" s="238" t="s">
        <v>562</v>
      </c>
      <c r="F423" s="239" t="s">
        <v>563</v>
      </c>
      <c r="G423" s="240" t="s">
        <v>220</v>
      </c>
      <c r="H423" s="241">
        <v>53</v>
      </c>
      <c r="I423" s="242">
        <v>337</v>
      </c>
      <c r="J423" s="241">
        <f>ROUND(I423*H423,2)</f>
        <v>17861</v>
      </c>
      <c r="K423" s="239" t="s">
        <v>177</v>
      </c>
      <c r="L423" s="243"/>
      <c r="M423" s="244" t="s">
        <v>1</v>
      </c>
      <c r="N423" s="245" t="s">
        <v>42</v>
      </c>
      <c r="O423" s="71"/>
      <c r="P423" s="200">
        <f>O423*H423</f>
        <v>0</v>
      </c>
      <c r="Q423" s="200">
        <v>1.1999999999999999E-3</v>
      </c>
      <c r="R423" s="200">
        <f>Q423*H423</f>
        <v>6.359999999999999E-2</v>
      </c>
      <c r="S423" s="200">
        <v>0</v>
      </c>
      <c r="T423" s="201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202" t="s">
        <v>215</v>
      </c>
      <c r="AT423" s="202" t="s">
        <v>212</v>
      </c>
      <c r="AU423" s="202" t="s">
        <v>87</v>
      </c>
      <c r="AY423" s="17" t="s">
        <v>171</v>
      </c>
      <c r="BE423" s="203">
        <f>IF(N423="základní",J423,0)</f>
        <v>17861</v>
      </c>
      <c r="BF423" s="203">
        <f>IF(N423="snížená",J423,0)</f>
        <v>0</v>
      </c>
      <c r="BG423" s="203">
        <f>IF(N423="zákl. přenesená",J423,0)</f>
        <v>0</v>
      </c>
      <c r="BH423" s="203">
        <f>IF(N423="sníž. přenesená",J423,0)</f>
        <v>0</v>
      </c>
      <c r="BI423" s="203">
        <f>IF(N423="nulová",J423,0)</f>
        <v>0</v>
      </c>
      <c r="BJ423" s="17" t="s">
        <v>85</v>
      </c>
      <c r="BK423" s="203">
        <f>ROUND(I423*H423,2)</f>
        <v>17861</v>
      </c>
      <c r="BL423" s="17" t="s">
        <v>178</v>
      </c>
      <c r="BM423" s="202" t="s">
        <v>564</v>
      </c>
    </row>
    <row r="424" spans="1:65" s="13" customFormat="1" ht="11.25">
      <c r="B424" s="215"/>
      <c r="C424" s="216"/>
      <c r="D424" s="206" t="s">
        <v>180</v>
      </c>
      <c r="E424" s="217" t="s">
        <v>1</v>
      </c>
      <c r="F424" s="218" t="s">
        <v>565</v>
      </c>
      <c r="G424" s="216"/>
      <c r="H424" s="219">
        <v>53</v>
      </c>
      <c r="I424" s="220"/>
      <c r="J424" s="216"/>
      <c r="K424" s="216"/>
      <c r="L424" s="221"/>
      <c r="M424" s="222"/>
      <c r="N424" s="223"/>
      <c r="O424" s="223"/>
      <c r="P424" s="223"/>
      <c r="Q424" s="223"/>
      <c r="R424" s="223"/>
      <c r="S424" s="223"/>
      <c r="T424" s="224"/>
      <c r="AT424" s="225" t="s">
        <v>180</v>
      </c>
      <c r="AU424" s="225" t="s">
        <v>87</v>
      </c>
      <c r="AV424" s="13" t="s">
        <v>87</v>
      </c>
      <c r="AW424" s="13" t="s">
        <v>32</v>
      </c>
      <c r="AX424" s="13" t="s">
        <v>85</v>
      </c>
      <c r="AY424" s="225" t="s">
        <v>171</v>
      </c>
    </row>
    <row r="425" spans="1:65" s="1" customFormat="1" ht="44.25" customHeight="1">
      <c r="A425" s="34"/>
      <c r="B425" s="35"/>
      <c r="C425" s="192" t="s">
        <v>566</v>
      </c>
      <c r="D425" s="192" t="s">
        <v>173</v>
      </c>
      <c r="E425" s="193" t="s">
        <v>567</v>
      </c>
      <c r="F425" s="194" t="s">
        <v>568</v>
      </c>
      <c r="G425" s="195" t="s">
        <v>220</v>
      </c>
      <c r="H425" s="196">
        <v>15</v>
      </c>
      <c r="I425" s="197">
        <v>1093</v>
      </c>
      <c r="J425" s="196">
        <f>ROUND(I425*H425,2)</f>
        <v>16395</v>
      </c>
      <c r="K425" s="194" t="s">
        <v>177</v>
      </c>
      <c r="L425" s="39"/>
      <c r="M425" s="198" t="s">
        <v>1</v>
      </c>
      <c r="N425" s="199" t="s">
        <v>42</v>
      </c>
      <c r="O425" s="71"/>
      <c r="P425" s="200">
        <f>O425*H425</f>
        <v>0</v>
      </c>
      <c r="Q425" s="200">
        <v>8.6E-3</v>
      </c>
      <c r="R425" s="200">
        <f>Q425*H425</f>
        <v>0.129</v>
      </c>
      <c r="S425" s="200">
        <v>0</v>
      </c>
      <c r="T425" s="201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202" t="s">
        <v>178</v>
      </c>
      <c r="AT425" s="202" t="s">
        <v>173</v>
      </c>
      <c r="AU425" s="202" t="s">
        <v>87</v>
      </c>
      <c r="AY425" s="17" t="s">
        <v>171</v>
      </c>
      <c r="BE425" s="203">
        <f>IF(N425="základní",J425,0)</f>
        <v>16395</v>
      </c>
      <c r="BF425" s="203">
        <f>IF(N425="snížená",J425,0)</f>
        <v>0</v>
      </c>
      <c r="BG425" s="203">
        <f>IF(N425="zákl. přenesená",J425,0)</f>
        <v>0</v>
      </c>
      <c r="BH425" s="203">
        <f>IF(N425="sníž. přenesená",J425,0)</f>
        <v>0</v>
      </c>
      <c r="BI425" s="203">
        <f>IF(N425="nulová",J425,0)</f>
        <v>0</v>
      </c>
      <c r="BJ425" s="17" t="s">
        <v>85</v>
      </c>
      <c r="BK425" s="203">
        <f>ROUND(I425*H425,2)</f>
        <v>16395</v>
      </c>
      <c r="BL425" s="17" t="s">
        <v>178</v>
      </c>
      <c r="BM425" s="202" t="s">
        <v>569</v>
      </c>
    </row>
    <row r="426" spans="1:65" s="12" customFormat="1" ht="11.25">
      <c r="B426" s="204"/>
      <c r="C426" s="205"/>
      <c r="D426" s="206" t="s">
        <v>180</v>
      </c>
      <c r="E426" s="207" t="s">
        <v>1</v>
      </c>
      <c r="F426" s="208" t="s">
        <v>570</v>
      </c>
      <c r="G426" s="205"/>
      <c r="H426" s="207" t="s">
        <v>1</v>
      </c>
      <c r="I426" s="209"/>
      <c r="J426" s="205"/>
      <c r="K426" s="205"/>
      <c r="L426" s="210"/>
      <c r="M426" s="211"/>
      <c r="N426" s="212"/>
      <c r="O426" s="212"/>
      <c r="P426" s="212"/>
      <c r="Q426" s="212"/>
      <c r="R426" s="212"/>
      <c r="S426" s="212"/>
      <c r="T426" s="213"/>
      <c r="AT426" s="214" t="s">
        <v>180</v>
      </c>
      <c r="AU426" s="214" t="s">
        <v>87</v>
      </c>
      <c r="AV426" s="12" t="s">
        <v>85</v>
      </c>
      <c r="AW426" s="12" t="s">
        <v>32</v>
      </c>
      <c r="AX426" s="12" t="s">
        <v>77</v>
      </c>
      <c r="AY426" s="214" t="s">
        <v>171</v>
      </c>
    </row>
    <row r="427" spans="1:65" s="12" customFormat="1" ht="11.25">
      <c r="B427" s="204"/>
      <c r="C427" s="205"/>
      <c r="D427" s="206" t="s">
        <v>180</v>
      </c>
      <c r="E427" s="207" t="s">
        <v>1</v>
      </c>
      <c r="F427" s="208" t="s">
        <v>571</v>
      </c>
      <c r="G427" s="205"/>
      <c r="H427" s="207" t="s">
        <v>1</v>
      </c>
      <c r="I427" s="209"/>
      <c r="J427" s="205"/>
      <c r="K427" s="205"/>
      <c r="L427" s="210"/>
      <c r="M427" s="211"/>
      <c r="N427" s="212"/>
      <c r="O427" s="212"/>
      <c r="P427" s="212"/>
      <c r="Q427" s="212"/>
      <c r="R427" s="212"/>
      <c r="S427" s="212"/>
      <c r="T427" s="213"/>
      <c r="AT427" s="214" t="s">
        <v>180</v>
      </c>
      <c r="AU427" s="214" t="s">
        <v>87</v>
      </c>
      <c r="AV427" s="12" t="s">
        <v>85</v>
      </c>
      <c r="AW427" s="12" t="s">
        <v>32</v>
      </c>
      <c r="AX427" s="12" t="s">
        <v>77</v>
      </c>
      <c r="AY427" s="214" t="s">
        <v>171</v>
      </c>
    </row>
    <row r="428" spans="1:65" s="12" customFormat="1" ht="11.25">
      <c r="B428" s="204"/>
      <c r="C428" s="205"/>
      <c r="D428" s="206" t="s">
        <v>180</v>
      </c>
      <c r="E428" s="207" t="s">
        <v>1</v>
      </c>
      <c r="F428" s="208" t="s">
        <v>572</v>
      </c>
      <c r="G428" s="205"/>
      <c r="H428" s="207" t="s">
        <v>1</v>
      </c>
      <c r="I428" s="209"/>
      <c r="J428" s="205"/>
      <c r="K428" s="205"/>
      <c r="L428" s="210"/>
      <c r="M428" s="211"/>
      <c r="N428" s="212"/>
      <c r="O428" s="212"/>
      <c r="P428" s="212"/>
      <c r="Q428" s="212"/>
      <c r="R428" s="212"/>
      <c r="S428" s="212"/>
      <c r="T428" s="213"/>
      <c r="AT428" s="214" t="s">
        <v>180</v>
      </c>
      <c r="AU428" s="214" t="s">
        <v>87</v>
      </c>
      <c r="AV428" s="12" t="s">
        <v>85</v>
      </c>
      <c r="AW428" s="12" t="s">
        <v>32</v>
      </c>
      <c r="AX428" s="12" t="s">
        <v>77</v>
      </c>
      <c r="AY428" s="214" t="s">
        <v>171</v>
      </c>
    </row>
    <row r="429" spans="1:65" s="13" customFormat="1" ht="11.25">
      <c r="B429" s="215"/>
      <c r="C429" s="216"/>
      <c r="D429" s="206" t="s">
        <v>180</v>
      </c>
      <c r="E429" s="217" t="s">
        <v>1</v>
      </c>
      <c r="F429" s="218" t="s">
        <v>573</v>
      </c>
      <c r="G429" s="216"/>
      <c r="H429" s="219">
        <v>15</v>
      </c>
      <c r="I429" s="220"/>
      <c r="J429" s="216"/>
      <c r="K429" s="216"/>
      <c r="L429" s="221"/>
      <c r="M429" s="222"/>
      <c r="N429" s="223"/>
      <c r="O429" s="223"/>
      <c r="P429" s="223"/>
      <c r="Q429" s="223"/>
      <c r="R429" s="223"/>
      <c r="S429" s="223"/>
      <c r="T429" s="224"/>
      <c r="AT429" s="225" t="s">
        <v>180</v>
      </c>
      <c r="AU429" s="225" t="s">
        <v>87</v>
      </c>
      <c r="AV429" s="13" t="s">
        <v>87</v>
      </c>
      <c r="AW429" s="13" t="s">
        <v>32</v>
      </c>
      <c r="AX429" s="13" t="s">
        <v>85</v>
      </c>
      <c r="AY429" s="225" t="s">
        <v>171</v>
      </c>
    </row>
    <row r="430" spans="1:65" s="1" customFormat="1" ht="24.2" customHeight="1">
      <c r="A430" s="34"/>
      <c r="B430" s="35"/>
      <c r="C430" s="237" t="s">
        <v>574</v>
      </c>
      <c r="D430" s="237" t="s">
        <v>212</v>
      </c>
      <c r="E430" s="238" t="s">
        <v>575</v>
      </c>
      <c r="F430" s="239" t="s">
        <v>576</v>
      </c>
      <c r="G430" s="240" t="s">
        <v>220</v>
      </c>
      <c r="H430" s="241">
        <v>16</v>
      </c>
      <c r="I430" s="242">
        <v>692</v>
      </c>
      <c r="J430" s="241">
        <f>ROUND(I430*H430,2)</f>
        <v>11072</v>
      </c>
      <c r="K430" s="239" t="s">
        <v>177</v>
      </c>
      <c r="L430" s="243"/>
      <c r="M430" s="244" t="s">
        <v>1</v>
      </c>
      <c r="N430" s="245" t="s">
        <v>42</v>
      </c>
      <c r="O430" s="71"/>
      <c r="P430" s="200">
        <f>O430*H430</f>
        <v>0</v>
      </c>
      <c r="Q430" s="200">
        <v>4.1000000000000003E-3</v>
      </c>
      <c r="R430" s="200">
        <f>Q430*H430</f>
        <v>6.5600000000000006E-2</v>
      </c>
      <c r="S430" s="200">
        <v>0</v>
      </c>
      <c r="T430" s="201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2" t="s">
        <v>215</v>
      </c>
      <c r="AT430" s="202" t="s">
        <v>212</v>
      </c>
      <c r="AU430" s="202" t="s">
        <v>87</v>
      </c>
      <c r="AY430" s="17" t="s">
        <v>171</v>
      </c>
      <c r="BE430" s="203">
        <f>IF(N430="základní",J430,0)</f>
        <v>11072</v>
      </c>
      <c r="BF430" s="203">
        <f>IF(N430="snížená",J430,0)</f>
        <v>0</v>
      </c>
      <c r="BG430" s="203">
        <f>IF(N430="zákl. přenesená",J430,0)</f>
        <v>0</v>
      </c>
      <c r="BH430" s="203">
        <f>IF(N430="sníž. přenesená",J430,0)</f>
        <v>0</v>
      </c>
      <c r="BI430" s="203">
        <f>IF(N430="nulová",J430,0)</f>
        <v>0</v>
      </c>
      <c r="BJ430" s="17" t="s">
        <v>85</v>
      </c>
      <c r="BK430" s="203">
        <f>ROUND(I430*H430,2)</f>
        <v>11072</v>
      </c>
      <c r="BL430" s="17" t="s">
        <v>178</v>
      </c>
      <c r="BM430" s="202" t="s">
        <v>577</v>
      </c>
    </row>
    <row r="431" spans="1:65" s="13" customFormat="1" ht="11.25">
      <c r="B431" s="215"/>
      <c r="C431" s="216"/>
      <c r="D431" s="206" t="s">
        <v>180</v>
      </c>
      <c r="E431" s="217" t="s">
        <v>1</v>
      </c>
      <c r="F431" s="218" t="s">
        <v>578</v>
      </c>
      <c r="G431" s="216"/>
      <c r="H431" s="219">
        <v>16</v>
      </c>
      <c r="I431" s="220"/>
      <c r="J431" s="216"/>
      <c r="K431" s="216"/>
      <c r="L431" s="221"/>
      <c r="M431" s="222"/>
      <c r="N431" s="223"/>
      <c r="O431" s="223"/>
      <c r="P431" s="223"/>
      <c r="Q431" s="223"/>
      <c r="R431" s="223"/>
      <c r="S431" s="223"/>
      <c r="T431" s="224"/>
      <c r="AT431" s="225" t="s">
        <v>180</v>
      </c>
      <c r="AU431" s="225" t="s">
        <v>87</v>
      </c>
      <c r="AV431" s="13" t="s">
        <v>87</v>
      </c>
      <c r="AW431" s="13" t="s">
        <v>32</v>
      </c>
      <c r="AX431" s="13" t="s">
        <v>85</v>
      </c>
      <c r="AY431" s="225" t="s">
        <v>171</v>
      </c>
    </row>
    <row r="432" spans="1:65" s="1" customFormat="1" ht="44.25" customHeight="1">
      <c r="A432" s="34"/>
      <c r="B432" s="35"/>
      <c r="C432" s="192" t="s">
        <v>579</v>
      </c>
      <c r="D432" s="192" t="s">
        <v>173</v>
      </c>
      <c r="E432" s="193" t="s">
        <v>580</v>
      </c>
      <c r="F432" s="194" t="s">
        <v>581</v>
      </c>
      <c r="G432" s="195" t="s">
        <v>220</v>
      </c>
      <c r="H432" s="196">
        <v>173</v>
      </c>
      <c r="I432" s="197">
        <v>1139</v>
      </c>
      <c r="J432" s="196">
        <f>ROUND(I432*H432,2)</f>
        <v>197047</v>
      </c>
      <c r="K432" s="194" t="s">
        <v>177</v>
      </c>
      <c r="L432" s="39"/>
      <c r="M432" s="198" t="s">
        <v>1</v>
      </c>
      <c r="N432" s="199" t="s">
        <v>42</v>
      </c>
      <c r="O432" s="71"/>
      <c r="P432" s="200">
        <f>O432*H432</f>
        <v>0</v>
      </c>
      <c r="Q432" s="200">
        <v>8.6800000000000002E-3</v>
      </c>
      <c r="R432" s="200">
        <f>Q432*H432</f>
        <v>1.5016400000000001</v>
      </c>
      <c r="S432" s="200">
        <v>0</v>
      </c>
      <c r="T432" s="201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202" t="s">
        <v>178</v>
      </c>
      <c r="AT432" s="202" t="s">
        <v>173</v>
      </c>
      <c r="AU432" s="202" t="s">
        <v>87</v>
      </c>
      <c r="AY432" s="17" t="s">
        <v>171</v>
      </c>
      <c r="BE432" s="203">
        <f>IF(N432="základní",J432,0)</f>
        <v>197047</v>
      </c>
      <c r="BF432" s="203">
        <f>IF(N432="snížená",J432,0)</f>
        <v>0</v>
      </c>
      <c r="BG432" s="203">
        <f>IF(N432="zákl. přenesená",J432,0)</f>
        <v>0</v>
      </c>
      <c r="BH432" s="203">
        <f>IF(N432="sníž. přenesená",J432,0)</f>
        <v>0</v>
      </c>
      <c r="BI432" s="203">
        <f>IF(N432="nulová",J432,0)</f>
        <v>0</v>
      </c>
      <c r="BJ432" s="17" t="s">
        <v>85</v>
      </c>
      <c r="BK432" s="203">
        <f>ROUND(I432*H432,2)</f>
        <v>197047</v>
      </c>
      <c r="BL432" s="17" t="s">
        <v>178</v>
      </c>
      <c r="BM432" s="202" t="s">
        <v>582</v>
      </c>
    </row>
    <row r="433" spans="1:65" s="12" customFormat="1" ht="11.25">
      <c r="B433" s="204"/>
      <c r="C433" s="205"/>
      <c r="D433" s="206" t="s">
        <v>180</v>
      </c>
      <c r="E433" s="207" t="s">
        <v>1</v>
      </c>
      <c r="F433" s="208" t="s">
        <v>583</v>
      </c>
      <c r="G433" s="205"/>
      <c r="H433" s="207" t="s">
        <v>1</v>
      </c>
      <c r="I433" s="209"/>
      <c r="J433" s="205"/>
      <c r="K433" s="205"/>
      <c r="L433" s="210"/>
      <c r="M433" s="211"/>
      <c r="N433" s="212"/>
      <c r="O433" s="212"/>
      <c r="P433" s="212"/>
      <c r="Q433" s="212"/>
      <c r="R433" s="212"/>
      <c r="S433" s="212"/>
      <c r="T433" s="213"/>
      <c r="AT433" s="214" t="s">
        <v>180</v>
      </c>
      <c r="AU433" s="214" t="s">
        <v>87</v>
      </c>
      <c r="AV433" s="12" t="s">
        <v>85</v>
      </c>
      <c r="AW433" s="12" t="s">
        <v>32</v>
      </c>
      <c r="AX433" s="12" t="s">
        <v>77</v>
      </c>
      <c r="AY433" s="214" t="s">
        <v>171</v>
      </c>
    </row>
    <row r="434" spans="1:65" s="13" customFormat="1" ht="11.25">
      <c r="B434" s="215"/>
      <c r="C434" s="216"/>
      <c r="D434" s="206" t="s">
        <v>180</v>
      </c>
      <c r="E434" s="217" t="s">
        <v>1</v>
      </c>
      <c r="F434" s="218" t="s">
        <v>584</v>
      </c>
      <c r="G434" s="216"/>
      <c r="H434" s="219">
        <v>220.18</v>
      </c>
      <c r="I434" s="220"/>
      <c r="J434" s="216"/>
      <c r="K434" s="216"/>
      <c r="L434" s="221"/>
      <c r="M434" s="222"/>
      <c r="N434" s="223"/>
      <c r="O434" s="223"/>
      <c r="P434" s="223"/>
      <c r="Q434" s="223"/>
      <c r="R434" s="223"/>
      <c r="S434" s="223"/>
      <c r="T434" s="224"/>
      <c r="AT434" s="225" t="s">
        <v>180</v>
      </c>
      <c r="AU434" s="225" t="s">
        <v>87</v>
      </c>
      <c r="AV434" s="13" t="s">
        <v>87</v>
      </c>
      <c r="AW434" s="13" t="s">
        <v>32</v>
      </c>
      <c r="AX434" s="13" t="s">
        <v>77</v>
      </c>
      <c r="AY434" s="225" t="s">
        <v>171</v>
      </c>
    </row>
    <row r="435" spans="1:65" s="13" customFormat="1" ht="11.25">
      <c r="B435" s="215"/>
      <c r="C435" s="216"/>
      <c r="D435" s="206" t="s">
        <v>180</v>
      </c>
      <c r="E435" s="217" t="s">
        <v>1</v>
      </c>
      <c r="F435" s="218" t="s">
        <v>585</v>
      </c>
      <c r="G435" s="216"/>
      <c r="H435" s="219">
        <v>-36.46</v>
      </c>
      <c r="I435" s="220"/>
      <c r="J435" s="216"/>
      <c r="K435" s="216"/>
      <c r="L435" s="221"/>
      <c r="M435" s="222"/>
      <c r="N435" s="223"/>
      <c r="O435" s="223"/>
      <c r="P435" s="223"/>
      <c r="Q435" s="223"/>
      <c r="R435" s="223"/>
      <c r="S435" s="223"/>
      <c r="T435" s="224"/>
      <c r="AT435" s="225" t="s">
        <v>180</v>
      </c>
      <c r="AU435" s="225" t="s">
        <v>87</v>
      </c>
      <c r="AV435" s="13" t="s">
        <v>87</v>
      </c>
      <c r="AW435" s="13" t="s">
        <v>32</v>
      </c>
      <c r="AX435" s="13" t="s">
        <v>77</v>
      </c>
      <c r="AY435" s="225" t="s">
        <v>171</v>
      </c>
    </row>
    <row r="436" spans="1:65" s="13" customFormat="1" ht="11.25">
      <c r="B436" s="215"/>
      <c r="C436" s="216"/>
      <c r="D436" s="206" t="s">
        <v>180</v>
      </c>
      <c r="E436" s="217" t="s">
        <v>1</v>
      </c>
      <c r="F436" s="218" t="s">
        <v>586</v>
      </c>
      <c r="G436" s="216"/>
      <c r="H436" s="219">
        <v>-10.72</v>
      </c>
      <c r="I436" s="220"/>
      <c r="J436" s="216"/>
      <c r="K436" s="216"/>
      <c r="L436" s="221"/>
      <c r="M436" s="222"/>
      <c r="N436" s="223"/>
      <c r="O436" s="223"/>
      <c r="P436" s="223"/>
      <c r="Q436" s="223"/>
      <c r="R436" s="223"/>
      <c r="S436" s="223"/>
      <c r="T436" s="224"/>
      <c r="AT436" s="225" t="s">
        <v>180</v>
      </c>
      <c r="AU436" s="225" t="s">
        <v>87</v>
      </c>
      <c r="AV436" s="13" t="s">
        <v>87</v>
      </c>
      <c r="AW436" s="13" t="s">
        <v>32</v>
      </c>
      <c r="AX436" s="13" t="s">
        <v>77</v>
      </c>
      <c r="AY436" s="225" t="s">
        <v>171</v>
      </c>
    </row>
    <row r="437" spans="1:65" s="14" customFormat="1" ht="11.25">
      <c r="B437" s="226"/>
      <c r="C437" s="227"/>
      <c r="D437" s="206" t="s">
        <v>180</v>
      </c>
      <c r="E437" s="228" t="s">
        <v>1</v>
      </c>
      <c r="F437" s="229" t="s">
        <v>210</v>
      </c>
      <c r="G437" s="227"/>
      <c r="H437" s="230">
        <v>173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AT437" s="236" t="s">
        <v>180</v>
      </c>
      <c r="AU437" s="236" t="s">
        <v>87</v>
      </c>
      <c r="AV437" s="14" t="s">
        <v>178</v>
      </c>
      <c r="AW437" s="14" t="s">
        <v>32</v>
      </c>
      <c r="AX437" s="14" t="s">
        <v>85</v>
      </c>
      <c r="AY437" s="236" t="s">
        <v>171</v>
      </c>
    </row>
    <row r="438" spans="1:65" s="1" customFormat="1" ht="21.75" customHeight="1">
      <c r="A438" s="34"/>
      <c r="B438" s="35"/>
      <c r="C438" s="237" t="s">
        <v>587</v>
      </c>
      <c r="D438" s="237" t="s">
        <v>212</v>
      </c>
      <c r="E438" s="238" t="s">
        <v>588</v>
      </c>
      <c r="F438" s="239" t="s">
        <v>589</v>
      </c>
      <c r="G438" s="240" t="s">
        <v>220</v>
      </c>
      <c r="H438" s="241">
        <v>182</v>
      </c>
      <c r="I438" s="242">
        <v>926</v>
      </c>
      <c r="J438" s="241">
        <f>ROUND(I438*H438,2)</f>
        <v>168532</v>
      </c>
      <c r="K438" s="239" t="s">
        <v>177</v>
      </c>
      <c r="L438" s="243"/>
      <c r="M438" s="244" t="s">
        <v>1</v>
      </c>
      <c r="N438" s="245" t="s">
        <v>42</v>
      </c>
      <c r="O438" s="71"/>
      <c r="P438" s="200">
        <f>O438*H438</f>
        <v>0</v>
      </c>
      <c r="Q438" s="200">
        <v>3.0000000000000001E-3</v>
      </c>
      <c r="R438" s="200">
        <f>Q438*H438</f>
        <v>0.54600000000000004</v>
      </c>
      <c r="S438" s="200">
        <v>0</v>
      </c>
      <c r="T438" s="201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202" t="s">
        <v>215</v>
      </c>
      <c r="AT438" s="202" t="s">
        <v>212</v>
      </c>
      <c r="AU438" s="202" t="s">
        <v>87</v>
      </c>
      <c r="AY438" s="17" t="s">
        <v>171</v>
      </c>
      <c r="BE438" s="203">
        <f>IF(N438="základní",J438,0)</f>
        <v>168532</v>
      </c>
      <c r="BF438" s="203">
        <f>IF(N438="snížená",J438,0)</f>
        <v>0</v>
      </c>
      <c r="BG438" s="203">
        <f>IF(N438="zákl. přenesená",J438,0)</f>
        <v>0</v>
      </c>
      <c r="BH438" s="203">
        <f>IF(N438="sníž. přenesená",J438,0)</f>
        <v>0</v>
      </c>
      <c r="BI438" s="203">
        <f>IF(N438="nulová",J438,0)</f>
        <v>0</v>
      </c>
      <c r="BJ438" s="17" t="s">
        <v>85</v>
      </c>
      <c r="BK438" s="203">
        <f>ROUND(I438*H438,2)</f>
        <v>168532</v>
      </c>
      <c r="BL438" s="17" t="s">
        <v>178</v>
      </c>
      <c r="BM438" s="202" t="s">
        <v>590</v>
      </c>
    </row>
    <row r="439" spans="1:65" s="13" customFormat="1" ht="11.25">
      <c r="B439" s="215"/>
      <c r="C439" s="216"/>
      <c r="D439" s="206" t="s">
        <v>180</v>
      </c>
      <c r="E439" s="217" t="s">
        <v>1</v>
      </c>
      <c r="F439" s="218" t="s">
        <v>591</v>
      </c>
      <c r="G439" s="216"/>
      <c r="H439" s="219">
        <v>182</v>
      </c>
      <c r="I439" s="220"/>
      <c r="J439" s="216"/>
      <c r="K439" s="216"/>
      <c r="L439" s="221"/>
      <c r="M439" s="222"/>
      <c r="N439" s="223"/>
      <c r="O439" s="223"/>
      <c r="P439" s="223"/>
      <c r="Q439" s="223"/>
      <c r="R439" s="223"/>
      <c r="S439" s="223"/>
      <c r="T439" s="224"/>
      <c r="AT439" s="225" t="s">
        <v>180</v>
      </c>
      <c r="AU439" s="225" t="s">
        <v>87</v>
      </c>
      <c r="AV439" s="13" t="s">
        <v>87</v>
      </c>
      <c r="AW439" s="13" t="s">
        <v>32</v>
      </c>
      <c r="AX439" s="13" t="s">
        <v>85</v>
      </c>
      <c r="AY439" s="225" t="s">
        <v>171</v>
      </c>
    </row>
    <row r="440" spans="1:65" s="12" customFormat="1" ht="11.25">
      <c r="B440" s="204"/>
      <c r="C440" s="205"/>
      <c r="D440" s="206" t="s">
        <v>180</v>
      </c>
      <c r="E440" s="207" t="s">
        <v>1</v>
      </c>
      <c r="F440" s="208" t="s">
        <v>592</v>
      </c>
      <c r="G440" s="205"/>
      <c r="H440" s="207" t="s">
        <v>1</v>
      </c>
      <c r="I440" s="209"/>
      <c r="J440" s="205"/>
      <c r="K440" s="205"/>
      <c r="L440" s="210"/>
      <c r="M440" s="211"/>
      <c r="N440" s="212"/>
      <c r="O440" s="212"/>
      <c r="P440" s="212"/>
      <c r="Q440" s="212"/>
      <c r="R440" s="212"/>
      <c r="S440" s="212"/>
      <c r="T440" s="213"/>
      <c r="AT440" s="214" t="s">
        <v>180</v>
      </c>
      <c r="AU440" s="214" t="s">
        <v>87</v>
      </c>
      <c r="AV440" s="12" t="s">
        <v>85</v>
      </c>
      <c r="AW440" s="12" t="s">
        <v>32</v>
      </c>
      <c r="AX440" s="12" t="s">
        <v>77</v>
      </c>
      <c r="AY440" s="214" t="s">
        <v>171</v>
      </c>
    </row>
    <row r="441" spans="1:65" s="1" customFormat="1" ht="37.9" customHeight="1">
      <c r="A441" s="34"/>
      <c r="B441" s="35"/>
      <c r="C441" s="192" t="s">
        <v>593</v>
      </c>
      <c r="D441" s="192" t="s">
        <v>173</v>
      </c>
      <c r="E441" s="193" t="s">
        <v>594</v>
      </c>
      <c r="F441" s="194" t="s">
        <v>595</v>
      </c>
      <c r="G441" s="195" t="s">
        <v>220</v>
      </c>
      <c r="H441" s="196">
        <v>5.31</v>
      </c>
      <c r="I441" s="197">
        <v>1656</v>
      </c>
      <c r="J441" s="196">
        <f>ROUND(I441*H441,2)</f>
        <v>8793.36</v>
      </c>
      <c r="K441" s="194" t="s">
        <v>177</v>
      </c>
      <c r="L441" s="39"/>
      <c r="M441" s="198" t="s">
        <v>1</v>
      </c>
      <c r="N441" s="199" t="s">
        <v>42</v>
      </c>
      <c r="O441" s="71"/>
      <c r="P441" s="200">
        <f>O441*H441</f>
        <v>0</v>
      </c>
      <c r="Q441" s="200">
        <v>1.3440000000000001E-2</v>
      </c>
      <c r="R441" s="200">
        <f>Q441*H441</f>
        <v>7.1366399999999997E-2</v>
      </c>
      <c r="S441" s="200">
        <v>0</v>
      </c>
      <c r="T441" s="201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202" t="s">
        <v>178</v>
      </c>
      <c r="AT441" s="202" t="s">
        <v>173</v>
      </c>
      <c r="AU441" s="202" t="s">
        <v>87</v>
      </c>
      <c r="AY441" s="17" t="s">
        <v>171</v>
      </c>
      <c r="BE441" s="203">
        <f>IF(N441="základní",J441,0)</f>
        <v>8793.36</v>
      </c>
      <c r="BF441" s="203">
        <f>IF(N441="snížená",J441,0)</f>
        <v>0</v>
      </c>
      <c r="BG441" s="203">
        <f>IF(N441="zákl. přenesená",J441,0)</f>
        <v>0</v>
      </c>
      <c r="BH441" s="203">
        <f>IF(N441="sníž. přenesená",J441,0)</f>
        <v>0</v>
      </c>
      <c r="BI441" s="203">
        <f>IF(N441="nulová",J441,0)</f>
        <v>0</v>
      </c>
      <c r="BJ441" s="17" t="s">
        <v>85</v>
      </c>
      <c r="BK441" s="203">
        <f>ROUND(I441*H441,2)</f>
        <v>8793.36</v>
      </c>
      <c r="BL441" s="17" t="s">
        <v>178</v>
      </c>
      <c r="BM441" s="202" t="s">
        <v>596</v>
      </c>
    </row>
    <row r="442" spans="1:65" s="12" customFormat="1" ht="11.25">
      <c r="B442" s="204"/>
      <c r="C442" s="205"/>
      <c r="D442" s="206" t="s">
        <v>180</v>
      </c>
      <c r="E442" s="207" t="s">
        <v>1</v>
      </c>
      <c r="F442" s="208" t="s">
        <v>597</v>
      </c>
      <c r="G442" s="205"/>
      <c r="H442" s="207" t="s">
        <v>1</v>
      </c>
      <c r="I442" s="209"/>
      <c r="J442" s="205"/>
      <c r="K442" s="205"/>
      <c r="L442" s="210"/>
      <c r="M442" s="211"/>
      <c r="N442" s="212"/>
      <c r="O442" s="212"/>
      <c r="P442" s="212"/>
      <c r="Q442" s="212"/>
      <c r="R442" s="212"/>
      <c r="S442" s="212"/>
      <c r="T442" s="213"/>
      <c r="AT442" s="214" t="s">
        <v>180</v>
      </c>
      <c r="AU442" s="214" t="s">
        <v>87</v>
      </c>
      <c r="AV442" s="12" t="s">
        <v>85</v>
      </c>
      <c r="AW442" s="12" t="s">
        <v>32</v>
      </c>
      <c r="AX442" s="12" t="s">
        <v>77</v>
      </c>
      <c r="AY442" s="214" t="s">
        <v>171</v>
      </c>
    </row>
    <row r="443" spans="1:65" s="13" customFormat="1" ht="11.25">
      <c r="B443" s="215"/>
      <c r="C443" s="216"/>
      <c r="D443" s="206" t="s">
        <v>180</v>
      </c>
      <c r="E443" s="217" t="s">
        <v>1</v>
      </c>
      <c r="F443" s="218" t="s">
        <v>598</v>
      </c>
      <c r="G443" s="216"/>
      <c r="H443" s="219">
        <v>5.31</v>
      </c>
      <c r="I443" s="220"/>
      <c r="J443" s="216"/>
      <c r="K443" s="216"/>
      <c r="L443" s="221"/>
      <c r="M443" s="222"/>
      <c r="N443" s="223"/>
      <c r="O443" s="223"/>
      <c r="P443" s="223"/>
      <c r="Q443" s="223"/>
      <c r="R443" s="223"/>
      <c r="S443" s="223"/>
      <c r="T443" s="224"/>
      <c r="AT443" s="225" t="s">
        <v>180</v>
      </c>
      <c r="AU443" s="225" t="s">
        <v>87</v>
      </c>
      <c r="AV443" s="13" t="s">
        <v>87</v>
      </c>
      <c r="AW443" s="13" t="s">
        <v>32</v>
      </c>
      <c r="AX443" s="13" t="s">
        <v>85</v>
      </c>
      <c r="AY443" s="225" t="s">
        <v>171</v>
      </c>
    </row>
    <row r="444" spans="1:65" s="1" customFormat="1" ht="24.2" customHeight="1">
      <c r="A444" s="34"/>
      <c r="B444" s="35"/>
      <c r="C444" s="237" t="s">
        <v>599</v>
      </c>
      <c r="D444" s="237" t="s">
        <v>212</v>
      </c>
      <c r="E444" s="238" t="s">
        <v>600</v>
      </c>
      <c r="F444" s="239" t="s">
        <v>601</v>
      </c>
      <c r="G444" s="240" t="s">
        <v>220</v>
      </c>
      <c r="H444" s="241">
        <v>6</v>
      </c>
      <c r="I444" s="242">
        <v>1593</v>
      </c>
      <c r="J444" s="241">
        <f>ROUND(I444*H444,2)</f>
        <v>9558</v>
      </c>
      <c r="K444" s="239" t="s">
        <v>177</v>
      </c>
      <c r="L444" s="243"/>
      <c r="M444" s="244" t="s">
        <v>1</v>
      </c>
      <c r="N444" s="245" t="s">
        <v>42</v>
      </c>
      <c r="O444" s="71"/>
      <c r="P444" s="200">
        <f>O444*H444</f>
        <v>0</v>
      </c>
      <c r="Q444" s="200">
        <v>3.0000000000000001E-3</v>
      </c>
      <c r="R444" s="200">
        <f>Q444*H444</f>
        <v>1.8000000000000002E-2</v>
      </c>
      <c r="S444" s="200">
        <v>0</v>
      </c>
      <c r="T444" s="201">
        <f>S444*H444</f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202" t="s">
        <v>215</v>
      </c>
      <c r="AT444" s="202" t="s">
        <v>212</v>
      </c>
      <c r="AU444" s="202" t="s">
        <v>87</v>
      </c>
      <c r="AY444" s="17" t="s">
        <v>171</v>
      </c>
      <c r="BE444" s="203">
        <f>IF(N444="základní",J444,0)</f>
        <v>9558</v>
      </c>
      <c r="BF444" s="203">
        <f>IF(N444="snížená",J444,0)</f>
        <v>0</v>
      </c>
      <c r="BG444" s="203">
        <f>IF(N444="zákl. přenesená",J444,0)</f>
        <v>0</v>
      </c>
      <c r="BH444" s="203">
        <f>IF(N444="sníž. přenesená",J444,0)</f>
        <v>0</v>
      </c>
      <c r="BI444" s="203">
        <f>IF(N444="nulová",J444,0)</f>
        <v>0</v>
      </c>
      <c r="BJ444" s="17" t="s">
        <v>85</v>
      </c>
      <c r="BK444" s="203">
        <f>ROUND(I444*H444,2)</f>
        <v>9558</v>
      </c>
      <c r="BL444" s="17" t="s">
        <v>178</v>
      </c>
      <c r="BM444" s="202" t="s">
        <v>602</v>
      </c>
    </row>
    <row r="445" spans="1:65" s="13" customFormat="1" ht="11.25">
      <c r="B445" s="215"/>
      <c r="C445" s="216"/>
      <c r="D445" s="206" t="s">
        <v>180</v>
      </c>
      <c r="E445" s="217" t="s">
        <v>1</v>
      </c>
      <c r="F445" s="218" t="s">
        <v>603</v>
      </c>
      <c r="G445" s="216"/>
      <c r="H445" s="219">
        <v>6</v>
      </c>
      <c r="I445" s="220"/>
      <c r="J445" s="216"/>
      <c r="K445" s="216"/>
      <c r="L445" s="221"/>
      <c r="M445" s="222"/>
      <c r="N445" s="223"/>
      <c r="O445" s="223"/>
      <c r="P445" s="223"/>
      <c r="Q445" s="223"/>
      <c r="R445" s="223"/>
      <c r="S445" s="223"/>
      <c r="T445" s="224"/>
      <c r="AT445" s="225" t="s">
        <v>180</v>
      </c>
      <c r="AU445" s="225" t="s">
        <v>87</v>
      </c>
      <c r="AV445" s="13" t="s">
        <v>87</v>
      </c>
      <c r="AW445" s="13" t="s">
        <v>32</v>
      </c>
      <c r="AX445" s="13" t="s">
        <v>85</v>
      </c>
      <c r="AY445" s="225" t="s">
        <v>171</v>
      </c>
    </row>
    <row r="446" spans="1:65" s="1" customFormat="1" ht="37.9" customHeight="1">
      <c r="A446" s="34"/>
      <c r="B446" s="35"/>
      <c r="C446" s="192" t="s">
        <v>604</v>
      </c>
      <c r="D446" s="192" t="s">
        <v>173</v>
      </c>
      <c r="E446" s="193" t="s">
        <v>605</v>
      </c>
      <c r="F446" s="194" t="s">
        <v>606</v>
      </c>
      <c r="G446" s="195" t="s">
        <v>220</v>
      </c>
      <c r="H446" s="196">
        <v>27</v>
      </c>
      <c r="I446" s="197">
        <v>2151</v>
      </c>
      <c r="J446" s="196">
        <f>ROUND(I446*H446,2)</f>
        <v>58077</v>
      </c>
      <c r="K446" s="194" t="s">
        <v>177</v>
      </c>
      <c r="L446" s="39"/>
      <c r="M446" s="198" t="s">
        <v>1</v>
      </c>
      <c r="N446" s="199" t="s">
        <v>42</v>
      </c>
      <c r="O446" s="71"/>
      <c r="P446" s="200">
        <f>O446*H446</f>
        <v>0</v>
      </c>
      <c r="Q446" s="200">
        <v>1.3599999999999999E-2</v>
      </c>
      <c r="R446" s="200">
        <f>Q446*H446</f>
        <v>0.36719999999999997</v>
      </c>
      <c r="S446" s="200">
        <v>0</v>
      </c>
      <c r="T446" s="201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202" t="s">
        <v>178</v>
      </c>
      <c r="AT446" s="202" t="s">
        <v>173</v>
      </c>
      <c r="AU446" s="202" t="s">
        <v>87</v>
      </c>
      <c r="AY446" s="17" t="s">
        <v>171</v>
      </c>
      <c r="BE446" s="203">
        <f>IF(N446="základní",J446,0)</f>
        <v>58077</v>
      </c>
      <c r="BF446" s="203">
        <f>IF(N446="snížená",J446,0)</f>
        <v>0</v>
      </c>
      <c r="BG446" s="203">
        <f>IF(N446="zákl. přenesená",J446,0)</f>
        <v>0</v>
      </c>
      <c r="BH446" s="203">
        <f>IF(N446="sníž. přenesená",J446,0)</f>
        <v>0</v>
      </c>
      <c r="BI446" s="203">
        <f>IF(N446="nulová",J446,0)</f>
        <v>0</v>
      </c>
      <c r="BJ446" s="17" t="s">
        <v>85</v>
      </c>
      <c r="BK446" s="203">
        <f>ROUND(I446*H446,2)</f>
        <v>58077</v>
      </c>
      <c r="BL446" s="17" t="s">
        <v>178</v>
      </c>
      <c r="BM446" s="202" t="s">
        <v>607</v>
      </c>
    </row>
    <row r="447" spans="1:65" s="12" customFormat="1" ht="11.25">
      <c r="B447" s="204"/>
      <c r="C447" s="205"/>
      <c r="D447" s="206" t="s">
        <v>180</v>
      </c>
      <c r="E447" s="207" t="s">
        <v>1</v>
      </c>
      <c r="F447" s="208" t="s">
        <v>608</v>
      </c>
      <c r="G447" s="205"/>
      <c r="H447" s="207" t="s">
        <v>1</v>
      </c>
      <c r="I447" s="209"/>
      <c r="J447" s="205"/>
      <c r="K447" s="205"/>
      <c r="L447" s="210"/>
      <c r="M447" s="211"/>
      <c r="N447" s="212"/>
      <c r="O447" s="212"/>
      <c r="P447" s="212"/>
      <c r="Q447" s="212"/>
      <c r="R447" s="212"/>
      <c r="S447" s="212"/>
      <c r="T447" s="213"/>
      <c r="AT447" s="214" t="s">
        <v>180</v>
      </c>
      <c r="AU447" s="214" t="s">
        <v>87</v>
      </c>
      <c r="AV447" s="12" t="s">
        <v>85</v>
      </c>
      <c r="AW447" s="12" t="s">
        <v>32</v>
      </c>
      <c r="AX447" s="12" t="s">
        <v>77</v>
      </c>
      <c r="AY447" s="214" t="s">
        <v>171</v>
      </c>
    </row>
    <row r="448" spans="1:65" s="13" customFormat="1" ht="11.25">
      <c r="B448" s="215"/>
      <c r="C448" s="216"/>
      <c r="D448" s="206" t="s">
        <v>180</v>
      </c>
      <c r="E448" s="217" t="s">
        <v>1</v>
      </c>
      <c r="F448" s="218" t="s">
        <v>609</v>
      </c>
      <c r="G448" s="216"/>
      <c r="H448" s="219">
        <v>18.670000000000002</v>
      </c>
      <c r="I448" s="220"/>
      <c r="J448" s="216"/>
      <c r="K448" s="216"/>
      <c r="L448" s="221"/>
      <c r="M448" s="222"/>
      <c r="N448" s="223"/>
      <c r="O448" s="223"/>
      <c r="P448" s="223"/>
      <c r="Q448" s="223"/>
      <c r="R448" s="223"/>
      <c r="S448" s="223"/>
      <c r="T448" s="224"/>
      <c r="AT448" s="225" t="s">
        <v>180</v>
      </c>
      <c r="AU448" s="225" t="s">
        <v>87</v>
      </c>
      <c r="AV448" s="13" t="s">
        <v>87</v>
      </c>
      <c r="AW448" s="13" t="s">
        <v>32</v>
      </c>
      <c r="AX448" s="13" t="s">
        <v>77</v>
      </c>
      <c r="AY448" s="225" t="s">
        <v>171</v>
      </c>
    </row>
    <row r="449" spans="1:65" s="13" customFormat="1" ht="11.25">
      <c r="B449" s="215"/>
      <c r="C449" s="216"/>
      <c r="D449" s="206" t="s">
        <v>180</v>
      </c>
      <c r="E449" s="217" t="s">
        <v>1</v>
      </c>
      <c r="F449" s="218" t="s">
        <v>610</v>
      </c>
      <c r="G449" s="216"/>
      <c r="H449" s="219">
        <v>2.0699999999999998</v>
      </c>
      <c r="I449" s="220"/>
      <c r="J449" s="216"/>
      <c r="K449" s="216"/>
      <c r="L449" s="221"/>
      <c r="M449" s="222"/>
      <c r="N449" s="223"/>
      <c r="O449" s="223"/>
      <c r="P449" s="223"/>
      <c r="Q449" s="223"/>
      <c r="R449" s="223"/>
      <c r="S449" s="223"/>
      <c r="T449" s="224"/>
      <c r="AT449" s="225" t="s">
        <v>180</v>
      </c>
      <c r="AU449" s="225" t="s">
        <v>87</v>
      </c>
      <c r="AV449" s="13" t="s">
        <v>87</v>
      </c>
      <c r="AW449" s="13" t="s">
        <v>32</v>
      </c>
      <c r="AX449" s="13" t="s">
        <v>77</v>
      </c>
      <c r="AY449" s="225" t="s">
        <v>171</v>
      </c>
    </row>
    <row r="450" spans="1:65" s="13" customFormat="1" ht="11.25">
      <c r="B450" s="215"/>
      <c r="C450" s="216"/>
      <c r="D450" s="206" t="s">
        <v>180</v>
      </c>
      <c r="E450" s="217" t="s">
        <v>1</v>
      </c>
      <c r="F450" s="218" t="s">
        <v>611</v>
      </c>
      <c r="G450" s="216"/>
      <c r="H450" s="219">
        <v>1.76</v>
      </c>
      <c r="I450" s="220"/>
      <c r="J450" s="216"/>
      <c r="K450" s="216"/>
      <c r="L450" s="221"/>
      <c r="M450" s="222"/>
      <c r="N450" s="223"/>
      <c r="O450" s="223"/>
      <c r="P450" s="223"/>
      <c r="Q450" s="223"/>
      <c r="R450" s="223"/>
      <c r="S450" s="223"/>
      <c r="T450" s="224"/>
      <c r="AT450" s="225" t="s">
        <v>180</v>
      </c>
      <c r="AU450" s="225" t="s">
        <v>87</v>
      </c>
      <c r="AV450" s="13" t="s">
        <v>87</v>
      </c>
      <c r="AW450" s="13" t="s">
        <v>32</v>
      </c>
      <c r="AX450" s="13" t="s">
        <v>77</v>
      </c>
      <c r="AY450" s="225" t="s">
        <v>171</v>
      </c>
    </row>
    <row r="451" spans="1:65" s="12" customFormat="1" ht="11.25">
      <c r="B451" s="204"/>
      <c r="C451" s="205"/>
      <c r="D451" s="206" t="s">
        <v>180</v>
      </c>
      <c r="E451" s="207" t="s">
        <v>1</v>
      </c>
      <c r="F451" s="208" t="s">
        <v>612</v>
      </c>
      <c r="G451" s="205"/>
      <c r="H451" s="207" t="s">
        <v>1</v>
      </c>
      <c r="I451" s="209"/>
      <c r="J451" s="205"/>
      <c r="K451" s="205"/>
      <c r="L451" s="210"/>
      <c r="M451" s="211"/>
      <c r="N451" s="212"/>
      <c r="O451" s="212"/>
      <c r="P451" s="212"/>
      <c r="Q451" s="212"/>
      <c r="R451" s="212"/>
      <c r="S451" s="212"/>
      <c r="T451" s="213"/>
      <c r="AT451" s="214" t="s">
        <v>180</v>
      </c>
      <c r="AU451" s="214" t="s">
        <v>87</v>
      </c>
      <c r="AV451" s="12" t="s">
        <v>85</v>
      </c>
      <c r="AW451" s="12" t="s">
        <v>32</v>
      </c>
      <c r="AX451" s="12" t="s">
        <v>77</v>
      </c>
      <c r="AY451" s="214" t="s">
        <v>171</v>
      </c>
    </row>
    <row r="452" spans="1:65" s="13" customFormat="1" ht="11.25">
      <c r="B452" s="215"/>
      <c r="C452" s="216"/>
      <c r="D452" s="206" t="s">
        <v>180</v>
      </c>
      <c r="E452" s="217" t="s">
        <v>1</v>
      </c>
      <c r="F452" s="218" t="s">
        <v>613</v>
      </c>
      <c r="G452" s="216"/>
      <c r="H452" s="219">
        <v>4.5</v>
      </c>
      <c r="I452" s="220"/>
      <c r="J452" s="216"/>
      <c r="K452" s="216"/>
      <c r="L452" s="221"/>
      <c r="M452" s="222"/>
      <c r="N452" s="223"/>
      <c r="O452" s="223"/>
      <c r="P452" s="223"/>
      <c r="Q452" s="223"/>
      <c r="R452" s="223"/>
      <c r="S452" s="223"/>
      <c r="T452" s="224"/>
      <c r="AT452" s="225" t="s">
        <v>180</v>
      </c>
      <c r="AU452" s="225" t="s">
        <v>87</v>
      </c>
      <c r="AV452" s="13" t="s">
        <v>87</v>
      </c>
      <c r="AW452" s="13" t="s">
        <v>32</v>
      </c>
      <c r="AX452" s="13" t="s">
        <v>77</v>
      </c>
      <c r="AY452" s="225" t="s">
        <v>171</v>
      </c>
    </row>
    <row r="453" spans="1:65" s="14" customFormat="1" ht="11.25">
      <c r="B453" s="226"/>
      <c r="C453" s="227"/>
      <c r="D453" s="206" t="s">
        <v>180</v>
      </c>
      <c r="E453" s="228" t="s">
        <v>1</v>
      </c>
      <c r="F453" s="229" t="s">
        <v>210</v>
      </c>
      <c r="G453" s="227"/>
      <c r="H453" s="230">
        <v>27.000000000000004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AT453" s="236" t="s">
        <v>180</v>
      </c>
      <c r="AU453" s="236" t="s">
        <v>87</v>
      </c>
      <c r="AV453" s="14" t="s">
        <v>178</v>
      </c>
      <c r="AW453" s="14" t="s">
        <v>32</v>
      </c>
      <c r="AX453" s="14" t="s">
        <v>85</v>
      </c>
      <c r="AY453" s="236" t="s">
        <v>171</v>
      </c>
    </row>
    <row r="454" spans="1:65" s="1" customFormat="1" ht="24.2" customHeight="1">
      <c r="A454" s="34"/>
      <c r="B454" s="35"/>
      <c r="C454" s="237" t="s">
        <v>614</v>
      </c>
      <c r="D454" s="237" t="s">
        <v>212</v>
      </c>
      <c r="E454" s="238" t="s">
        <v>615</v>
      </c>
      <c r="F454" s="239" t="s">
        <v>616</v>
      </c>
      <c r="G454" s="240" t="s">
        <v>220</v>
      </c>
      <c r="H454" s="241">
        <v>29</v>
      </c>
      <c r="I454" s="242">
        <v>3183</v>
      </c>
      <c r="J454" s="241">
        <f>ROUND(I454*H454,2)</f>
        <v>92307</v>
      </c>
      <c r="K454" s="239" t="s">
        <v>177</v>
      </c>
      <c r="L454" s="243"/>
      <c r="M454" s="244" t="s">
        <v>1</v>
      </c>
      <c r="N454" s="245" t="s">
        <v>42</v>
      </c>
      <c r="O454" s="71"/>
      <c r="P454" s="200">
        <f>O454*H454</f>
        <v>0</v>
      </c>
      <c r="Q454" s="200">
        <v>6.0000000000000001E-3</v>
      </c>
      <c r="R454" s="200">
        <f>Q454*H454</f>
        <v>0.17400000000000002</v>
      </c>
      <c r="S454" s="200">
        <v>0</v>
      </c>
      <c r="T454" s="201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202" t="s">
        <v>215</v>
      </c>
      <c r="AT454" s="202" t="s">
        <v>212</v>
      </c>
      <c r="AU454" s="202" t="s">
        <v>87</v>
      </c>
      <c r="AY454" s="17" t="s">
        <v>171</v>
      </c>
      <c r="BE454" s="203">
        <f>IF(N454="základní",J454,0)</f>
        <v>92307</v>
      </c>
      <c r="BF454" s="203">
        <f>IF(N454="snížená",J454,0)</f>
        <v>0</v>
      </c>
      <c r="BG454" s="203">
        <f>IF(N454="zákl. přenesená",J454,0)</f>
        <v>0</v>
      </c>
      <c r="BH454" s="203">
        <f>IF(N454="sníž. přenesená",J454,0)</f>
        <v>0</v>
      </c>
      <c r="BI454" s="203">
        <f>IF(N454="nulová",J454,0)</f>
        <v>0</v>
      </c>
      <c r="BJ454" s="17" t="s">
        <v>85</v>
      </c>
      <c r="BK454" s="203">
        <f>ROUND(I454*H454,2)</f>
        <v>92307</v>
      </c>
      <c r="BL454" s="17" t="s">
        <v>178</v>
      </c>
      <c r="BM454" s="202" t="s">
        <v>617</v>
      </c>
    </row>
    <row r="455" spans="1:65" s="13" customFormat="1" ht="11.25">
      <c r="B455" s="215"/>
      <c r="C455" s="216"/>
      <c r="D455" s="206" t="s">
        <v>180</v>
      </c>
      <c r="E455" s="217" t="s">
        <v>1</v>
      </c>
      <c r="F455" s="218" t="s">
        <v>618</v>
      </c>
      <c r="G455" s="216"/>
      <c r="H455" s="219">
        <v>29</v>
      </c>
      <c r="I455" s="220"/>
      <c r="J455" s="216"/>
      <c r="K455" s="216"/>
      <c r="L455" s="221"/>
      <c r="M455" s="222"/>
      <c r="N455" s="223"/>
      <c r="O455" s="223"/>
      <c r="P455" s="223"/>
      <c r="Q455" s="223"/>
      <c r="R455" s="223"/>
      <c r="S455" s="223"/>
      <c r="T455" s="224"/>
      <c r="AT455" s="225" t="s">
        <v>180</v>
      </c>
      <c r="AU455" s="225" t="s">
        <v>87</v>
      </c>
      <c r="AV455" s="13" t="s">
        <v>87</v>
      </c>
      <c r="AW455" s="13" t="s">
        <v>32</v>
      </c>
      <c r="AX455" s="13" t="s">
        <v>85</v>
      </c>
      <c r="AY455" s="225" t="s">
        <v>171</v>
      </c>
    </row>
    <row r="456" spans="1:65" s="1" customFormat="1" ht="37.9" customHeight="1">
      <c r="A456" s="34"/>
      <c r="B456" s="35"/>
      <c r="C456" s="192" t="s">
        <v>619</v>
      </c>
      <c r="D456" s="192" t="s">
        <v>173</v>
      </c>
      <c r="E456" s="193" t="s">
        <v>620</v>
      </c>
      <c r="F456" s="194" t="s">
        <v>621</v>
      </c>
      <c r="G456" s="195" t="s">
        <v>282</v>
      </c>
      <c r="H456" s="196">
        <v>87</v>
      </c>
      <c r="I456" s="197">
        <v>1081</v>
      </c>
      <c r="J456" s="196">
        <f>ROUND(I456*H456,2)</f>
        <v>94047</v>
      </c>
      <c r="K456" s="194" t="s">
        <v>177</v>
      </c>
      <c r="L456" s="39"/>
      <c r="M456" s="198" t="s">
        <v>1</v>
      </c>
      <c r="N456" s="199" t="s">
        <v>42</v>
      </c>
      <c r="O456" s="71"/>
      <c r="P456" s="200">
        <f>O456*H456</f>
        <v>0</v>
      </c>
      <c r="Q456" s="200">
        <v>3.3899999999999998E-3</v>
      </c>
      <c r="R456" s="200">
        <f>Q456*H456</f>
        <v>0.29492999999999997</v>
      </c>
      <c r="S456" s="200">
        <v>0</v>
      </c>
      <c r="T456" s="201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202" t="s">
        <v>178</v>
      </c>
      <c r="AT456" s="202" t="s">
        <v>173</v>
      </c>
      <c r="AU456" s="202" t="s">
        <v>87</v>
      </c>
      <c r="AY456" s="17" t="s">
        <v>171</v>
      </c>
      <c r="BE456" s="203">
        <f>IF(N456="základní",J456,0)</f>
        <v>94047</v>
      </c>
      <c r="BF456" s="203">
        <f>IF(N456="snížená",J456,0)</f>
        <v>0</v>
      </c>
      <c r="BG456" s="203">
        <f>IF(N456="zákl. přenesená",J456,0)</f>
        <v>0</v>
      </c>
      <c r="BH456" s="203">
        <f>IF(N456="sníž. přenesená",J456,0)</f>
        <v>0</v>
      </c>
      <c r="BI456" s="203">
        <f>IF(N456="nulová",J456,0)</f>
        <v>0</v>
      </c>
      <c r="BJ456" s="17" t="s">
        <v>85</v>
      </c>
      <c r="BK456" s="203">
        <f>ROUND(I456*H456,2)</f>
        <v>94047</v>
      </c>
      <c r="BL456" s="17" t="s">
        <v>178</v>
      </c>
      <c r="BM456" s="202" t="s">
        <v>622</v>
      </c>
    </row>
    <row r="457" spans="1:65" s="12" customFormat="1" ht="11.25">
      <c r="B457" s="204"/>
      <c r="C457" s="205"/>
      <c r="D457" s="206" t="s">
        <v>180</v>
      </c>
      <c r="E457" s="207" t="s">
        <v>1</v>
      </c>
      <c r="F457" s="208" t="s">
        <v>570</v>
      </c>
      <c r="G457" s="205"/>
      <c r="H457" s="207" t="s">
        <v>1</v>
      </c>
      <c r="I457" s="209"/>
      <c r="J457" s="205"/>
      <c r="K457" s="205"/>
      <c r="L457" s="210"/>
      <c r="M457" s="211"/>
      <c r="N457" s="212"/>
      <c r="O457" s="212"/>
      <c r="P457" s="212"/>
      <c r="Q457" s="212"/>
      <c r="R457" s="212"/>
      <c r="S457" s="212"/>
      <c r="T457" s="213"/>
      <c r="AT457" s="214" t="s">
        <v>180</v>
      </c>
      <c r="AU457" s="214" t="s">
        <v>87</v>
      </c>
      <c r="AV457" s="12" t="s">
        <v>85</v>
      </c>
      <c r="AW457" s="12" t="s">
        <v>32</v>
      </c>
      <c r="AX457" s="12" t="s">
        <v>77</v>
      </c>
      <c r="AY457" s="214" t="s">
        <v>171</v>
      </c>
    </row>
    <row r="458" spans="1:65" s="12" customFormat="1" ht="11.25">
      <c r="B458" s="204"/>
      <c r="C458" s="205"/>
      <c r="D458" s="206" t="s">
        <v>180</v>
      </c>
      <c r="E458" s="207" t="s">
        <v>1</v>
      </c>
      <c r="F458" s="208" t="s">
        <v>571</v>
      </c>
      <c r="G458" s="205"/>
      <c r="H458" s="207" t="s">
        <v>1</v>
      </c>
      <c r="I458" s="209"/>
      <c r="J458" s="205"/>
      <c r="K458" s="205"/>
      <c r="L458" s="210"/>
      <c r="M458" s="211"/>
      <c r="N458" s="212"/>
      <c r="O458" s="212"/>
      <c r="P458" s="212"/>
      <c r="Q458" s="212"/>
      <c r="R458" s="212"/>
      <c r="S458" s="212"/>
      <c r="T458" s="213"/>
      <c r="AT458" s="214" t="s">
        <v>180</v>
      </c>
      <c r="AU458" s="214" t="s">
        <v>87</v>
      </c>
      <c r="AV458" s="12" t="s">
        <v>85</v>
      </c>
      <c r="AW458" s="12" t="s">
        <v>32</v>
      </c>
      <c r="AX458" s="12" t="s">
        <v>77</v>
      </c>
      <c r="AY458" s="214" t="s">
        <v>171</v>
      </c>
    </row>
    <row r="459" spans="1:65" s="12" customFormat="1" ht="11.25">
      <c r="B459" s="204"/>
      <c r="C459" s="205"/>
      <c r="D459" s="206" t="s">
        <v>180</v>
      </c>
      <c r="E459" s="207" t="s">
        <v>1</v>
      </c>
      <c r="F459" s="208" t="s">
        <v>623</v>
      </c>
      <c r="G459" s="205"/>
      <c r="H459" s="207" t="s">
        <v>1</v>
      </c>
      <c r="I459" s="209"/>
      <c r="J459" s="205"/>
      <c r="K459" s="205"/>
      <c r="L459" s="210"/>
      <c r="M459" s="211"/>
      <c r="N459" s="212"/>
      <c r="O459" s="212"/>
      <c r="P459" s="212"/>
      <c r="Q459" s="212"/>
      <c r="R459" s="212"/>
      <c r="S459" s="212"/>
      <c r="T459" s="213"/>
      <c r="AT459" s="214" t="s">
        <v>180</v>
      </c>
      <c r="AU459" s="214" t="s">
        <v>87</v>
      </c>
      <c r="AV459" s="12" t="s">
        <v>85</v>
      </c>
      <c r="AW459" s="12" t="s">
        <v>32</v>
      </c>
      <c r="AX459" s="12" t="s">
        <v>77</v>
      </c>
      <c r="AY459" s="214" t="s">
        <v>171</v>
      </c>
    </row>
    <row r="460" spans="1:65" s="13" customFormat="1" ht="11.25">
      <c r="B460" s="215"/>
      <c r="C460" s="216"/>
      <c r="D460" s="206" t="s">
        <v>180</v>
      </c>
      <c r="E460" s="217" t="s">
        <v>1</v>
      </c>
      <c r="F460" s="218" t="s">
        <v>534</v>
      </c>
      <c r="G460" s="216"/>
      <c r="H460" s="219">
        <v>60</v>
      </c>
      <c r="I460" s="220"/>
      <c r="J460" s="216"/>
      <c r="K460" s="216"/>
      <c r="L460" s="221"/>
      <c r="M460" s="222"/>
      <c r="N460" s="223"/>
      <c r="O460" s="223"/>
      <c r="P460" s="223"/>
      <c r="Q460" s="223"/>
      <c r="R460" s="223"/>
      <c r="S460" s="223"/>
      <c r="T460" s="224"/>
      <c r="AT460" s="225" t="s">
        <v>180</v>
      </c>
      <c r="AU460" s="225" t="s">
        <v>87</v>
      </c>
      <c r="AV460" s="13" t="s">
        <v>87</v>
      </c>
      <c r="AW460" s="13" t="s">
        <v>32</v>
      </c>
      <c r="AX460" s="13" t="s">
        <v>77</v>
      </c>
      <c r="AY460" s="225" t="s">
        <v>171</v>
      </c>
    </row>
    <row r="461" spans="1:65" s="12" customFormat="1" ht="11.25">
      <c r="B461" s="204"/>
      <c r="C461" s="205"/>
      <c r="D461" s="206" t="s">
        <v>180</v>
      </c>
      <c r="E461" s="207" t="s">
        <v>1</v>
      </c>
      <c r="F461" s="208" t="s">
        <v>624</v>
      </c>
      <c r="G461" s="205"/>
      <c r="H461" s="207" t="s">
        <v>1</v>
      </c>
      <c r="I461" s="209"/>
      <c r="J461" s="205"/>
      <c r="K461" s="205"/>
      <c r="L461" s="210"/>
      <c r="M461" s="211"/>
      <c r="N461" s="212"/>
      <c r="O461" s="212"/>
      <c r="P461" s="212"/>
      <c r="Q461" s="212"/>
      <c r="R461" s="212"/>
      <c r="S461" s="212"/>
      <c r="T461" s="213"/>
      <c r="AT461" s="214" t="s">
        <v>180</v>
      </c>
      <c r="AU461" s="214" t="s">
        <v>87</v>
      </c>
      <c r="AV461" s="12" t="s">
        <v>85</v>
      </c>
      <c r="AW461" s="12" t="s">
        <v>32</v>
      </c>
      <c r="AX461" s="12" t="s">
        <v>77</v>
      </c>
      <c r="AY461" s="214" t="s">
        <v>171</v>
      </c>
    </row>
    <row r="462" spans="1:65" s="12" customFormat="1" ht="11.25">
      <c r="B462" s="204"/>
      <c r="C462" s="205"/>
      <c r="D462" s="206" t="s">
        <v>180</v>
      </c>
      <c r="E462" s="207" t="s">
        <v>1</v>
      </c>
      <c r="F462" s="208" t="s">
        <v>571</v>
      </c>
      <c r="G462" s="205"/>
      <c r="H462" s="207" t="s">
        <v>1</v>
      </c>
      <c r="I462" s="209"/>
      <c r="J462" s="205"/>
      <c r="K462" s="205"/>
      <c r="L462" s="210"/>
      <c r="M462" s="211"/>
      <c r="N462" s="212"/>
      <c r="O462" s="212"/>
      <c r="P462" s="212"/>
      <c r="Q462" s="212"/>
      <c r="R462" s="212"/>
      <c r="S462" s="212"/>
      <c r="T462" s="213"/>
      <c r="AT462" s="214" t="s">
        <v>180</v>
      </c>
      <c r="AU462" s="214" t="s">
        <v>87</v>
      </c>
      <c r="AV462" s="12" t="s">
        <v>85</v>
      </c>
      <c r="AW462" s="12" t="s">
        <v>32</v>
      </c>
      <c r="AX462" s="12" t="s">
        <v>77</v>
      </c>
      <c r="AY462" s="214" t="s">
        <v>171</v>
      </c>
    </row>
    <row r="463" spans="1:65" s="12" customFormat="1" ht="11.25">
      <c r="B463" s="204"/>
      <c r="C463" s="205"/>
      <c r="D463" s="206" t="s">
        <v>180</v>
      </c>
      <c r="E463" s="207" t="s">
        <v>1</v>
      </c>
      <c r="F463" s="208" t="s">
        <v>625</v>
      </c>
      <c r="G463" s="205"/>
      <c r="H463" s="207" t="s">
        <v>1</v>
      </c>
      <c r="I463" s="209"/>
      <c r="J463" s="205"/>
      <c r="K463" s="205"/>
      <c r="L463" s="210"/>
      <c r="M463" s="211"/>
      <c r="N463" s="212"/>
      <c r="O463" s="212"/>
      <c r="P463" s="212"/>
      <c r="Q463" s="212"/>
      <c r="R463" s="212"/>
      <c r="S463" s="212"/>
      <c r="T463" s="213"/>
      <c r="AT463" s="214" t="s">
        <v>180</v>
      </c>
      <c r="AU463" s="214" t="s">
        <v>87</v>
      </c>
      <c r="AV463" s="12" t="s">
        <v>85</v>
      </c>
      <c r="AW463" s="12" t="s">
        <v>32</v>
      </c>
      <c r="AX463" s="12" t="s">
        <v>77</v>
      </c>
      <c r="AY463" s="214" t="s">
        <v>171</v>
      </c>
    </row>
    <row r="464" spans="1:65" s="13" customFormat="1" ht="11.25">
      <c r="B464" s="215"/>
      <c r="C464" s="216"/>
      <c r="D464" s="206" t="s">
        <v>180</v>
      </c>
      <c r="E464" s="217" t="s">
        <v>1</v>
      </c>
      <c r="F464" s="218" t="s">
        <v>328</v>
      </c>
      <c r="G464" s="216"/>
      <c r="H464" s="219">
        <v>27</v>
      </c>
      <c r="I464" s="220"/>
      <c r="J464" s="216"/>
      <c r="K464" s="216"/>
      <c r="L464" s="221"/>
      <c r="M464" s="222"/>
      <c r="N464" s="223"/>
      <c r="O464" s="223"/>
      <c r="P464" s="223"/>
      <c r="Q464" s="223"/>
      <c r="R464" s="223"/>
      <c r="S464" s="223"/>
      <c r="T464" s="224"/>
      <c r="AT464" s="225" t="s">
        <v>180</v>
      </c>
      <c r="AU464" s="225" t="s">
        <v>87</v>
      </c>
      <c r="AV464" s="13" t="s">
        <v>87</v>
      </c>
      <c r="AW464" s="13" t="s">
        <v>32</v>
      </c>
      <c r="AX464" s="13" t="s">
        <v>77</v>
      </c>
      <c r="AY464" s="225" t="s">
        <v>171</v>
      </c>
    </row>
    <row r="465" spans="1:65" s="14" customFormat="1" ht="11.25">
      <c r="B465" s="226"/>
      <c r="C465" s="227"/>
      <c r="D465" s="206" t="s">
        <v>180</v>
      </c>
      <c r="E465" s="228" t="s">
        <v>1</v>
      </c>
      <c r="F465" s="229" t="s">
        <v>210</v>
      </c>
      <c r="G465" s="227"/>
      <c r="H465" s="230">
        <v>87</v>
      </c>
      <c r="I465" s="231"/>
      <c r="J465" s="227"/>
      <c r="K465" s="227"/>
      <c r="L465" s="232"/>
      <c r="M465" s="233"/>
      <c r="N465" s="234"/>
      <c r="O465" s="234"/>
      <c r="P465" s="234"/>
      <c r="Q465" s="234"/>
      <c r="R465" s="234"/>
      <c r="S465" s="234"/>
      <c r="T465" s="235"/>
      <c r="AT465" s="236" t="s">
        <v>180</v>
      </c>
      <c r="AU465" s="236" t="s">
        <v>87</v>
      </c>
      <c r="AV465" s="14" t="s">
        <v>178</v>
      </c>
      <c r="AW465" s="14" t="s">
        <v>32</v>
      </c>
      <c r="AX465" s="14" t="s">
        <v>85</v>
      </c>
      <c r="AY465" s="236" t="s">
        <v>171</v>
      </c>
    </row>
    <row r="466" spans="1:65" s="1" customFormat="1" ht="24.2" customHeight="1">
      <c r="A466" s="34"/>
      <c r="B466" s="35"/>
      <c r="C466" s="237" t="s">
        <v>626</v>
      </c>
      <c r="D466" s="237" t="s">
        <v>212</v>
      </c>
      <c r="E466" s="238" t="s">
        <v>627</v>
      </c>
      <c r="F466" s="239" t="s">
        <v>628</v>
      </c>
      <c r="G466" s="240" t="s">
        <v>220</v>
      </c>
      <c r="H466" s="241">
        <v>22</v>
      </c>
      <c r="I466" s="242">
        <v>198</v>
      </c>
      <c r="J466" s="241">
        <f>ROUND(I466*H466,2)</f>
        <v>4356</v>
      </c>
      <c r="K466" s="239" t="s">
        <v>177</v>
      </c>
      <c r="L466" s="243"/>
      <c r="M466" s="244" t="s">
        <v>1</v>
      </c>
      <c r="N466" s="245" t="s">
        <v>42</v>
      </c>
      <c r="O466" s="71"/>
      <c r="P466" s="200">
        <f>O466*H466</f>
        <v>0</v>
      </c>
      <c r="Q466" s="200">
        <v>8.9999999999999998E-4</v>
      </c>
      <c r="R466" s="200">
        <f>Q466*H466</f>
        <v>1.9799999999999998E-2</v>
      </c>
      <c r="S466" s="200">
        <v>0</v>
      </c>
      <c r="T466" s="201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202" t="s">
        <v>215</v>
      </c>
      <c r="AT466" s="202" t="s">
        <v>212</v>
      </c>
      <c r="AU466" s="202" t="s">
        <v>87</v>
      </c>
      <c r="AY466" s="17" t="s">
        <v>171</v>
      </c>
      <c r="BE466" s="203">
        <f>IF(N466="základní",J466,0)</f>
        <v>4356</v>
      </c>
      <c r="BF466" s="203">
        <f>IF(N466="snížená",J466,0)</f>
        <v>0</v>
      </c>
      <c r="BG466" s="203">
        <f>IF(N466="zákl. přenesená",J466,0)</f>
        <v>0</v>
      </c>
      <c r="BH466" s="203">
        <f>IF(N466="sníž. přenesená",J466,0)</f>
        <v>0</v>
      </c>
      <c r="BI466" s="203">
        <f>IF(N466="nulová",J466,0)</f>
        <v>0</v>
      </c>
      <c r="BJ466" s="17" t="s">
        <v>85</v>
      </c>
      <c r="BK466" s="203">
        <f>ROUND(I466*H466,2)</f>
        <v>4356</v>
      </c>
      <c r="BL466" s="17" t="s">
        <v>178</v>
      </c>
      <c r="BM466" s="202" t="s">
        <v>629</v>
      </c>
    </row>
    <row r="467" spans="1:65" s="12" customFormat="1" ht="11.25">
      <c r="B467" s="204"/>
      <c r="C467" s="205"/>
      <c r="D467" s="206" t="s">
        <v>180</v>
      </c>
      <c r="E467" s="207" t="s">
        <v>1</v>
      </c>
      <c r="F467" s="208" t="s">
        <v>570</v>
      </c>
      <c r="G467" s="205"/>
      <c r="H467" s="207" t="s">
        <v>1</v>
      </c>
      <c r="I467" s="209"/>
      <c r="J467" s="205"/>
      <c r="K467" s="205"/>
      <c r="L467" s="210"/>
      <c r="M467" s="211"/>
      <c r="N467" s="212"/>
      <c r="O467" s="212"/>
      <c r="P467" s="212"/>
      <c r="Q467" s="212"/>
      <c r="R467" s="212"/>
      <c r="S467" s="212"/>
      <c r="T467" s="213"/>
      <c r="AT467" s="214" t="s">
        <v>180</v>
      </c>
      <c r="AU467" s="214" t="s">
        <v>87</v>
      </c>
      <c r="AV467" s="12" t="s">
        <v>85</v>
      </c>
      <c r="AW467" s="12" t="s">
        <v>32</v>
      </c>
      <c r="AX467" s="12" t="s">
        <v>77</v>
      </c>
      <c r="AY467" s="214" t="s">
        <v>171</v>
      </c>
    </row>
    <row r="468" spans="1:65" s="12" customFormat="1" ht="11.25">
      <c r="B468" s="204"/>
      <c r="C468" s="205"/>
      <c r="D468" s="206" t="s">
        <v>180</v>
      </c>
      <c r="E468" s="207" t="s">
        <v>1</v>
      </c>
      <c r="F468" s="208" t="s">
        <v>571</v>
      </c>
      <c r="G468" s="205"/>
      <c r="H468" s="207" t="s">
        <v>1</v>
      </c>
      <c r="I468" s="209"/>
      <c r="J468" s="205"/>
      <c r="K468" s="205"/>
      <c r="L468" s="210"/>
      <c r="M468" s="211"/>
      <c r="N468" s="212"/>
      <c r="O468" s="212"/>
      <c r="P468" s="212"/>
      <c r="Q468" s="212"/>
      <c r="R468" s="212"/>
      <c r="S468" s="212"/>
      <c r="T468" s="213"/>
      <c r="AT468" s="214" t="s">
        <v>180</v>
      </c>
      <c r="AU468" s="214" t="s">
        <v>87</v>
      </c>
      <c r="AV468" s="12" t="s">
        <v>85</v>
      </c>
      <c r="AW468" s="12" t="s">
        <v>32</v>
      </c>
      <c r="AX468" s="12" t="s">
        <v>77</v>
      </c>
      <c r="AY468" s="214" t="s">
        <v>171</v>
      </c>
    </row>
    <row r="469" spans="1:65" s="12" customFormat="1" ht="11.25">
      <c r="B469" s="204"/>
      <c r="C469" s="205"/>
      <c r="D469" s="206" t="s">
        <v>180</v>
      </c>
      <c r="E469" s="207" t="s">
        <v>1</v>
      </c>
      <c r="F469" s="208" t="s">
        <v>623</v>
      </c>
      <c r="G469" s="205"/>
      <c r="H469" s="207" t="s">
        <v>1</v>
      </c>
      <c r="I469" s="209"/>
      <c r="J469" s="205"/>
      <c r="K469" s="205"/>
      <c r="L469" s="210"/>
      <c r="M469" s="211"/>
      <c r="N469" s="212"/>
      <c r="O469" s="212"/>
      <c r="P469" s="212"/>
      <c r="Q469" s="212"/>
      <c r="R469" s="212"/>
      <c r="S469" s="212"/>
      <c r="T469" s="213"/>
      <c r="AT469" s="214" t="s">
        <v>180</v>
      </c>
      <c r="AU469" s="214" t="s">
        <v>87</v>
      </c>
      <c r="AV469" s="12" t="s">
        <v>85</v>
      </c>
      <c r="AW469" s="12" t="s">
        <v>32</v>
      </c>
      <c r="AX469" s="12" t="s">
        <v>77</v>
      </c>
      <c r="AY469" s="214" t="s">
        <v>171</v>
      </c>
    </row>
    <row r="470" spans="1:65" s="13" customFormat="1" ht="11.25">
      <c r="B470" s="215"/>
      <c r="C470" s="216"/>
      <c r="D470" s="206" t="s">
        <v>180</v>
      </c>
      <c r="E470" s="217" t="s">
        <v>1</v>
      </c>
      <c r="F470" s="218" t="s">
        <v>630</v>
      </c>
      <c r="G470" s="216"/>
      <c r="H470" s="219">
        <v>16</v>
      </c>
      <c r="I470" s="220"/>
      <c r="J470" s="216"/>
      <c r="K470" s="216"/>
      <c r="L470" s="221"/>
      <c r="M470" s="222"/>
      <c r="N470" s="223"/>
      <c r="O470" s="223"/>
      <c r="P470" s="223"/>
      <c r="Q470" s="223"/>
      <c r="R470" s="223"/>
      <c r="S470" s="223"/>
      <c r="T470" s="224"/>
      <c r="AT470" s="225" t="s">
        <v>180</v>
      </c>
      <c r="AU470" s="225" t="s">
        <v>87</v>
      </c>
      <c r="AV470" s="13" t="s">
        <v>87</v>
      </c>
      <c r="AW470" s="13" t="s">
        <v>32</v>
      </c>
      <c r="AX470" s="13" t="s">
        <v>77</v>
      </c>
      <c r="AY470" s="225" t="s">
        <v>171</v>
      </c>
    </row>
    <row r="471" spans="1:65" s="12" customFormat="1" ht="11.25">
      <c r="B471" s="204"/>
      <c r="C471" s="205"/>
      <c r="D471" s="206" t="s">
        <v>180</v>
      </c>
      <c r="E471" s="207" t="s">
        <v>1</v>
      </c>
      <c r="F471" s="208" t="s">
        <v>624</v>
      </c>
      <c r="G471" s="205"/>
      <c r="H471" s="207" t="s">
        <v>1</v>
      </c>
      <c r="I471" s="209"/>
      <c r="J471" s="205"/>
      <c r="K471" s="205"/>
      <c r="L471" s="210"/>
      <c r="M471" s="211"/>
      <c r="N471" s="212"/>
      <c r="O471" s="212"/>
      <c r="P471" s="212"/>
      <c r="Q471" s="212"/>
      <c r="R471" s="212"/>
      <c r="S471" s="212"/>
      <c r="T471" s="213"/>
      <c r="AT471" s="214" t="s">
        <v>180</v>
      </c>
      <c r="AU471" s="214" t="s">
        <v>87</v>
      </c>
      <c r="AV471" s="12" t="s">
        <v>85</v>
      </c>
      <c r="AW471" s="12" t="s">
        <v>32</v>
      </c>
      <c r="AX471" s="12" t="s">
        <v>77</v>
      </c>
      <c r="AY471" s="214" t="s">
        <v>171</v>
      </c>
    </row>
    <row r="472" spans="1:65" s="12" customFormat="1" ht="11.25">
      <c r="B472" s="204"/>
      <c r="C472" s="205"/>
      <c r="D472" s="206" t="s">
        <v>180</v>
      </c>
      <c r="E472" s="207" t="s">
        <v>1</v>
      </c>
      <c r="F472" s="208" t="s">
        <v>571</v>
      </c>
      <c r="G472" s="205"/>
      <c r="H472" s="207" t="s">
        <v>1</v>
      </c>
      <c r="I472" s="209"/>
      <c r="J472" s="205"/>
      <c r="K472" s="205"/>
      <c r="L472" s="210"/>
      <c r="M472" s="211"/>
      <c r="N472" s="212"/>
      <c r="O472" s="212"/>
      <c r="P472" s="212"/>
      <c r="Q472" s="212"/>
      <c r="R472" s="212"/>
      <c r="S472" s="212"/>
      <c r="T472" s="213"/>
      <c r="AT472" s="214" t="s">
        <v>180</v>
      </c>
      <c r="AU472" s="214" t="s">
        <v>87</v>
      </c>
      <c r="AV472" s="12" t="s">
        <v>85</v>
      </c>
      <c r="AW472" s="12" t="s">
        <v>32</v>
      </c>
      <c r="AX472" s="12" t="s">
        <v>77</v>
      </c>
      <c r="AY472" s="214" t="s">
        <v>171</v>
      </c>
    </row>
    <row r="473" spans="1:65" s="12" customFormat="1" ht="11.25">
      <c r="B473" s="204"/>
      <c r="C473" s="205"/>
      <c r="D473" s="206" t="s">
        <v>180</v>
      </c>
      <c r="E473" s="207" t="s">
        <v>1</v>
      </c>
      <c r="F473" s="208" t="s">
        <v>625</v>
      </c>
      <c r="G473" s="205"/>
      <c r="H473" s="207" t="s">
        <v>1</v>
      </c>
      <c r="I473" s="209"/>
      <c r="J473" s="205"/>
      <c r="K473" s="205"/>
      <c r="L473" s="210"/>
      <c r="M473" s="211"/>
      <c r="N473" s="212"/>
      <c r="O473" s="212"/>
      <c r="P473" s="212"/>
      <c r="Q473" s="212"/>
      <c r="R473" s="212"/>
      <c r="S473" s="212"/>
      <c r="T473" s="213"/>
      <c r="AT473" s="214" t="s">
        <v>180</v>
      </c>
      <c r="AU473" s="214" t="s">
        <v>87</v>
      </c>
      <c r="AV473" s="12" t="s">
        <v>85</v>
      </c>
      <c r="AW473" s="12" t="s">
        <v>32</v>
      </c>
      <c r="AX473" s="12" t="s">
        <v>77</v>
      </c>
      <c r="AY473" s="214" t="s">
        <v>171</v>
      </c>
    </row>
    <row r="474" spans="1:65" s="13" customFormat="1" ht="11.25">
      <c r="B474" s="215"/>
      <c r="C474" s="216"/>
      <c r="D474" s="206" t="s">
        <v>180</v>
      </c>
      <c r="E474" s="217" t="s">
        <v>1</v>
      </c>
      <c r="F474" s="218" t="s">
        <v>631</v>
      </c>
      <c r="G474" s="216"/>
      <c r="H474" s="219">
        <v>6</v>
      </c>
      <c r="I474" s="220"/>
      <c r="J474" s="216"/>
      <c r="K474" s="216"/>
      <c r="L474" s="221"/>
      <c r="M474" s="222"/>
      <c r="N474" s="223"/>
      <c r="O474" s="223"/>
      <c r="P474" s="223"/>
      <c r="Q474" s="223"/>
      <c r="R474" s="223"/>
      <c r="S474" s="223"/>
      <c r="T474" s="224"/>
      <c r="AT474" s="225" t="s">
        <v>180</v>
      </c>
      <c r="AU474" s="225" t="s">
        <v>87</v>
      </c>
      <c r="AV474" s="13" t="s">
        <v>87</v>
      </c>
      <c r="AW474" s="13" t="s">
        <v>32</v>
      </c>
      <c r="AX474" s="13" t="s">
        <v>77</v>
      </c>
      <c r="AY474" s="225" t="s">
        <v>171</v>
      </c>
    </row>
    <row r="475" spans="1:65" s="14" customFormat="1" ht="11.25">
      <c r="B475" s="226"/>
      <c r="C475" s="227"/>
      <c r="D475" s="206" t="s">
        <v>180</v>
      </c>
      <c r="E475" s="228" t="s">
        <v>1</v>
      </c>
      <c r="F475" s="229" t="s">
        <v>210</v>
      </c>
      <c r="G475" s="227"/>
      <c r="H475" s="230">
        <v>22</v>
      </c>
      <c r="I475" s="231"/>
      <c r="J475" s="227"/>
      <c r="K475" s="227"/>
      <c r="L475" s="232"/>
      <c r="M475" s="233"/>
      <c r="N475" s="234"/>
      <c r="O475" s="234"/>
      <c r="P475" s="234"/>
      <c r="Q475" s="234"/>
      <c r="R475" s="234"/>
      <c r="S475" s="234"/>
      <c r="T475" s="235"/>
      <c r="AT475" s="236" t="s">
        <v>180</v>
      </c>
      <c r="AU475" s="236" t="s">
        <v>87</v>
      </c>
      <c r="AV475" s="14" t="s">
        <v>178</v>
      </c>
      <c r="AW475" s="14" t="s">
        <v>32</v>
      </c>
      <c r="AX475" s="14" t="s">
        <v>85</v>
      </c>
      <c r="AY475" s="236" t="s">
        <v>171</v>
      </c>
    </row>
    <row r="476" spans="1:65" s="1" customFormat="1" ht="16.5" customHeight="1">
      <c r="A476" s="34"/>
      <c r="B476" s="35"/>
      <c r="C476" s="192" t="s">
        <v>632</v>
      </c>
      <c r="D476" s="192" t="s">
        <v>173</v>
      </c>
      <c r="E476" s="193" t="s">
        <v>633</v>
      </c>
      <c r="F476" s="194" t="s">
        <v>634</v>
      </c>
      <c r="G476" s="195" t="s">
        <v>282</v>
      </c>
      <c r="H476" s="196">
        <v>357.9</v>
      </c>
      <c r="I476" s="197">
        <v>77</v>
      </c>
      <c r="J476" s="196">
        <f>ROUND(I476*H476,2)</f>
        <v>27558.3</v>
      </c>
      <c r="K476" s="194" t="s">
        <v>177</v>
      </c>
      <c r="L476" s="39"/>
      <c r="M476" s="198" t="s">
        <v>1</v>
      </c>
      <c r="N476" s="199" t="s">
        <v>42</v>
      </c>
      <c r="O476" s="71"/>
      <c r="P476" s="200">
        <f>O476*H476</f>
        <v>0</v>
      </c>
      <c r="Q476" s="200">
        <v>0</v>
      </c>
      <c r="R476" s="200">
        <f>Q476*H476</f>
        <v>0</v>
      </c>
      <c r="S476" s="200">
        <v>0</v>
      </c>
      <c r="T476" s="201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202" t="s">
        <v>178</v>
      </c>
      <c r="AT476" s="202" t="s">
        <v>173</v>
      </c>
      <c r="AU476" s="202" t="s">
        <v>87</v>
      </c>
      <c r="AY476" s="17" t="s">
        <v>171</v>
      </c>
      <c r="BE476" s="203">
        <f>IF(N476="základní",J476,0)</f>
        <v>27558.3</v>
      </c>
      <c r="BF476" s="203">
        <f>IF(N476="snížená",J476,0)</f>
        <v>0</v>
      </c>
      <c r="BG476" s="203">
        <f>IF(N476="zákl. přenesená",J476,0)</f>
        <v>0</v>
      </c>
      <c r="BH476" s="203">
        <f>IF(N476="sníž. přenesená",J476,0)</f>
        <v>0</v>
      </c>
      <c r="BI476" s="203">
        <f>IF(N476="nulová",J476,0)</f>
        <v>0</v>
      </c>
      <c r="BJ476" s="17" t="s">
        <v>85</v>
      </c>
      <c r="BK476" s="203">
        <f>ROUND(I476*H476,2)</f>
        <v>27558.3</v>
      </c>
      <c r="BL476" s="17" t="s">
        <v>178</v>
      </c>
      <c r="BM476" s="202" t="s">
        <v>635</v>
      </c>
    </row>
    <row r="477" spans="1:65" s="12" customFormat="1" ht="11.25">
      <c r="B477" s="204"/>
      <c r="C477" s="205"/>
      <c r="D477" s="206" t="s">
        <v>180</v>
      </c>
      <c r="E477" s="207" t="s">
        <v>1</v>
      </c>
      <c r="F477" s="208" t="s">
        <v>636</v>
      </c>
      <c r="G477" s="205"/>
      <c r="H477" s="207" t="s">
        <v>1</v>
      </c>
      <c r="I477" s="209"/>
      <c r="J477" s="205"/>
      <c r="K477" s="205"/>
      <c r="L477" s="210"/>
      <c r="M477" s="211"/>
      <c r="N477" s="212"/>
      <c r="O477" s="212"/>
      <c r="P477" s="212"/>
      <c r="Q477" s="212"/>
      <c r="R477" s="212"/>
      <c r="S477" s="212"/>
      <c r="T477" s="213"/>
      <c r="AT477" s="214" t="s">
        <v>180</v>
      </c>
      <c r="AU477" s="214" t="s">
        <v>87</v>
      </c>
      <c r="AV477" s="12" t="s">
        <v>85</v>
      </c>
      <c r="AW477" s="12" t="s">
        <v>32</v>
      </c>
      <c r="AX477" s="12" t="s">
        <v>77</v>
      </c>
      <c r="AY477" s="214" t="s">
        <v>171</v>
      </c>
    </row>
    <row r="478" spans="1:65" s="13" customFormat="1" ht="11.25">
      <c r="B478" s="215"/>
      <c r="C478" s="216"/>
      <c r="D478" s="206" t="s">
        <v>180</v>
      </c>
      <c r="E478" s="217" t="s">
        <v>1</v>
      </c>
      <c r="F478" s="218" t="s">
        <v>637</v>
      </c>
      <c r="G478" s="216"/>
      <c r="H478" s="219">
        <v>109</v>
      </c>
      <c r="I478" s="220"/>
      <c r="J478" s="216"/>
      <c r="K478" s="216"/>
      <c r="L478" s="221"/>
      <c r="M478" s="222"/>
      <c r="N478" s="223"/>
      <c r="O478" s="223"/>
      <c r="P478" s="223"/>
      <c r="Q478" s="223"/>
      <c r="R478" s="223"/>
      <c r="S478" s="223"/>
      <c r="T478" s="224"/>
      <c r="AT478" s="225" t="s">
        <v>180</v>
      </c>
      <c r="AU478" s="225" t="s">
        <v>87</v>
      </c>
      <c r="AV478" s="13" t="s">
        <v>87</v>
      </c>
      <c r="AW478" s="13" t="s">
        <v>32</v>
      </c>
      <c r="AX478" s="13" t="s">
        <v>77</v>
      </c>
      <c r="AY478" s="225" t="s">
        <v>171</v>
      </c>
    </row>
    <row r="479" spans="1:65" s="12" customFormat="1" ht="11.25">
      <c r="B479" s="204"/>
      <c r="C479" s="205"/>
      <c r="D479" s="206" t="s">
        <v>180</v>
      </c>
      <c r="E479" s="207" t="s">
        <v>1</v>
      </c>
      <c r="F479" s="208" t="s">
        <v>638</v>
      </c>
      <c r="G479" s="205"/>
      <c r="H479" s="207" t="s">
        <v>1</v>
      </c>
      <c r="I479" s="209"/>
      <c r="J479" s="205"/>
      <c r="K479" s="205"/>
      <c r="L479" s="210"/>
      <c r="M479" s="211"/>
      <c r="N479" s="212"/>
      <c r="O479" s="212"/>
      <c r="P479" s="212"/>
      <c r="Q479" s="212"/>
      <c r="R479" s="212"/>
      <c r="S479" s="212"/>
      <c r="T479" s="213"/>
      <c r="AT479" s="214" t="s">
        <v>180</v>
      </c>
      <c r="AU479" s="214" t="s">
        <v>87</v>
      </c>
      <c r="AV479" s="12" t="s">
        <v>85</v>
      </c>
      <c r="AW479" s="12" t="s">
        <v>32</v>
      </c>
      <c r="AX479" s="12" t="s">
        <v>77</v>
      </c>
      <c r="AY479" s="214" t="s">
        <v>171</v>
      </c>
    </row>
    <row r="480" spans="1:65" s="13" customFormat="1" ht="11.25">
      <c r="B480" s="215"/>
      <c r="C480" s="216"/>
      <c r="D480" s="206" t="s">
        <v>180</v>
      </c>
      <c r="E480" s="217" t="s">
        <v>1</v>
      </c>
      <c r="F480" s="218" t="s">
        <v>639</v>
      </c>
      <c r="G480" s="216"/>
      <c r="H480" s="219">
        <v>63</v>
      </c>
      <c r="I480" s="220"/>
      <c r="J480" s="216"/>
      <c r="K480" s="216"/>
      <c r="L480" s="221"/>
      <c r="M480" s="222"/>
      <c r="N480" s="223"/>
      <c r="O480" s="223"/>
      <c r="P480" s="223"/>
      <c r="Q480" s="223"/>
      <c r="R480" s="223"/>
      <c r="S480" s="223"/>
      <c r="T480" s="224"/>
      <c r="AT480" s="225" t="s">
        <v>180</v>
      </c>
      <c r="AU480" s="225" t="s">
        <v>87</v>
      </c>
      <c r="AV480" s="13" t="s">
        <v>87</v>
      </c>
      <c r="AW480" s="13" t="s">
        <v>32</v>
      </c>
      <c r="AX480" s="13" t="s">
        <v>77</v>
      </c>
      <c r="AY480" s="225" t="s">
        <v>171</v>
      </c>
    </row>
    <row r="481" spans="1:65" s="12" customFormat="1" ht="11.25">
      <c r="B481" s="204"/>
      <c r="C481" s="205"/>
      <c r="D481" s="206" t="s">
        <v>180</v>
      </c>
      <c r="E481" s="207" t="s">
        <v>1</v>
      </c>
      <c r="F481" s="208" t="s">
        <v>640</v>
      </c>
      <c r="G481" s="205"/>
      <c r="H481" s="207" t="s">
        <v>1</v>
      </c>
      <c r="I481" s="209"/>
      <c r="J481" s="205"/>
      <c r="K481" s="205"/>
      <c r="L481" s="210"/>
      <c r="M481" s="211"/>
      <c r="N481" s="212"/>
      <c r="O481" s="212"/>
      <c r="P481" s="212"/>
      <c r="Q481" s="212"/>
      <c r="R481" s="212"/>
      <c r="S481" s="212"/>
      <c r="T481" s="213"/>
      <c r="AT481" s="214" t="s">
        <v>180</v>
      </c>
      <c r="AU481" s="214" t="s">
        <v>87</v>
      </c>
      <c r="AV481" s="12" t="s">
        <v>85</v>
      </c>
      <c r="AW481" s="12" t="s">
        <v>32</v>
      </c>
      <c r="AX481" s="12" t="s">
        <v>77</v>
      </c>
      <c r="AY481" s="214" t="s">
        <v>171</v>
      </c>
    </row>
    <row r="482" spans="1:65" s="13" customFormat="1" ht="11.25">
      <c r="B482" s="215"/>
      <c r="C482" s="216"/>
      <c r="D482" s="206" t="s">
        <v>180</v>
      </c>
      <c r="E482" s="217" t="s">
        <v>1</v>
      </c>
      <c r="F482" s="218" t="s">
        <v>641</v>
      </c>
      <c r="G482" s="216"/>
      <c r="H482" s="219">
        <v>27</v>
      </c>
      <c r="I482" s="220"/>
      <c r="J482" s="216"/>
      <c r="K482" s="216"/>
      <c r="L482" s="221"/>
      <c r="M482" s="222"/>
      <c r="N482" s="223"/>
      <c r="O482" s="223"/>
      <c r="P482" s="223"/>
      <c r="Q482" s="223"/>
      <c r="R482" s="223"/>
      <c r="S482" s="223"/>
      <c r="T482" s="224"/>
      <c r="AT482" s="225" t="s">
        <v>180</v>
      </c>
      <c r="AU482" s="225" t="s">
        <v>87</v>
      </c>
      <c r="AV482" s="13" t="s">
        <v>87</v>
      </c>
      <c r="AW482" s="13" t="s">
        <v>32</v>
      </c>
      <c r="AX482" s="13" t="s">
        <v>77</v>
      </c>
      <c r="AY482" s="225" t="s">
        <v>171</v>
      </c>
    </row>
    <row r="483" spans="1:65" s="12" customFormat="1" ht="11.25">
      <c r="B483" s="204"/>
      <c r="C483" s="205"/>
      <c r="D483" s="206" t="s">
        <v>180</v>
      </c>
      <c r="E483" s="207" t="s">
        <v>1</v>
      </c>
      <c r="F483" s="208" t="s">
        <v>642</v>
      </c>
      <c r="G483" s="205"/>
      <c r="H483" s="207" t="s">
        <v>1</v>
      </c>
      <c r="I483" s="209"/>
      <c r="J483" s="205"/>
      <c r="K483" s="205"/>
      <c r="L483" s="210"/>
      <c r="M483" s="211"/>
      <c r="N483" s="212"/>
      <c r="O483" s="212"/>
      <c r="P483" s="212"/>
      <c r="Q483" s="212"/>
      <c r="R483" s="212"/>
      <c r="S483" s="212"/>
      <c r="T483" s="213"/>
      <c r="AT483" s="214" t="s">
        <v>180</v>
      </c>
      <c r="AU483" s="214" t="s">
        <v>87</v>
      </c>
      <c r="AV483" s="12" t="s">
        <v>85</v>
      </c>
      <c r="AW483" s="12" t="s">
        <v>32</v>
      </c>
      <c r="AX483" s="12" t="s">
        <v>77</v>
      </c>
      <c r="AY483" s="214" t="s">
        <v>171</v>
      </c>
    </row>
    <row r="484" spans="1:65" s="13" customFormat="1" ht="11.25">
      <c r="B484" s="215"/>
      <c r="C484" s="216"/>
      <c r="D484" s="206" t="s">
        <v>180</v>
      </c>
      <c r="E484" s="217" t="s">
        <v>1</v>
      </c>
      <c r="F484" s="218" t="s">
        <v>643</v>
      </c>
      <c r="G484" s="216"/>
      <c r="H484" s="219">
        <v>26</v>
      </c>
      <c r="I484" s="220"/>
      <c r="J484" s="216"/>
      <c r="K484" s="216"/>
      <c r="L484" s="221"/>
      <c r="M484" s="222"/>
      <c r="N484" s="223"/>
      <c r="O484" s="223"/>
      <c r="P484" s="223"/>
      <c r="Q484" s="223"/>
      <c r="R484" s="223"/>
      <c r="S484" s="223"/>
      <c r="T484" s="224"/>
      <c r="AT484" s="225" t="s">
        <v>180</v>
      </c>
      <c r="AU484" s="225" t="s">
        <v>87</v>
      </c>
      <c r="AV484" s="13" t="s">
        <v>87</v>
      </c>
      <c r="AW484" s="13" t="s">
        <v>32</v>
      </c>
      <c r="AX484" s="13" t="s">
        <v>77</v>
      </c>
      <c r="AY484" s="225" t="s">
        <v>171</v>
      </c>
    </row>
    <row r="485" spans="1:65" s="12" customFormat="1" ht="11.25">
      <c r="B485" s="204"/>
      <c r="C485" s="205"/>
      <c r="D485" s="206" t="s">
        <v>180</v>
      </c>
      <c r="E485" s="207" t="s">
        <v>1</v>
      </c>
      <c r="F485" s="208" t="s">
        <v>644</v>
      </c>
      <c r="G485" s="205"/>
      <c r="H485" s="207" t="s">
        <v>1</v>
      </c>
      <c r="I485" s="209"/>
      <c r="J485" s="205"/>
      <c r="K485" s="205"/>
      <c r="L485" s="210"/>
      <c r="M485" s="211"/>
      <c r="N485" s="212"/>
      <c r="O485" s="212"/>
      <c r="P485" s="212"/>
      <c r="Q485" s="212"/>
      <c r="R485" s="212"/>
      <c r="S485" s="212"/>
      <c r="T485" s="213"/>
      <c r="AT485" s="214" t="s">
        <v>180</v>
      </c>
      <c r="AU485" s="214" t="s">
        <v>87</v>
      </c>
      <c r="AV485" s="12" t="s">
        <v>85</v>
      </c>
      <c r="AW485" s="12" t="s">
        <v>32</v>
      </c>
      <c r="AX485" s="12" t="s">
        <v>77</v>
      </c>
      <c r="AY485" s="214" t="s">
        <v>171</v>
      </c>
    </row>
    <row r="486" spans="1:65" s="13" customFormat="1" ht="11.25">
      <c r="B486" s="215"/>
      <c r="C486" s="216"/>
      <c r="D486" s="206" t="s">
        <v>180</v>
      </c>
      <c r="E486" s="217" t="s">
        <v>1</v>
      </c>
      <c r="F486" s="218" t="s">
        <v>645</v>
      </c>
      <c r="G486" s="216"/>
      <c r="H486" s="219">
        <v>15.9</v>
      </c>
      <c r="I486" s="220"/>
      <c r="J486" s="216"/>
      <c r="K486" s="216"/>
      <c r="L486" s="221"/>
      <c r="M486" s="222"/>
      <c r="N486" s="223"/>
      <c r="O486" s="223"/>
      <c r="P486" s="223"/>
      <c r="Q486" s="223"/>
      <c r="R486" s="223"/>
      <c r="S486" s="223"/>
      <c r="T486" s="224"/>
      <c r="AT486" s="225" t="s">
        <v>180</v>
      </c>
      <c r="AU486" s="225" t="s">
        <v>87</v>
      </c>
      <c r="AV486" s="13" t="s">
        <v>87</v>
      </c>
      <c r="AW486" s="13" t="s">
        <v>32</v>
      </c>
      <c r="AX486" s="13" t="s">
        <v>77</v>
      </c>
      <c r="AY486" s="225" t="s">
        <v>171</v>
      </c>
    </row>
    <row r="487" spans="1:65" s="12" customFormat="1" ht="11.25">
      <c r="B487" s="204"/>
      <c r="C487" s="205"/>
      <c r="D487" s="206" t="s">
        <v>180</v>
      </c>
      <c r="E487" s="207" t="s">
        <v>1</v>
      </c>
      <c r="F487" s="208" t="s">
        <v>646</v>
      </c>
      <c r="G487" s="205"/>
      <c r="H487" s="207" t="s">
        <v>1</v>
      </c>
      <c r="I487" s="209"/>
      <c r="J487" s="205"/>
      <c r="K487" s="205"/>
      <c r="L487" s="210"/>
      <c r="M487" s="211"/>
      <c r="N487" s="212"/>
      <c r="O487" s="212"/>
      <c r="P487" s="212"/>
      <c r="Q487" s="212"/>
      <c r="R487" s="212"/>
      <c r="S487" s="212"/>
      <c r="T487" s="213"/>
      <c r="AT487" s="214" t="s">
        <v>180</v>
      </c>
      <c r="AU487" s="214" t="s">
        <v>87</v>
      </c>
      <c r="AV487" s="12" t="s">
        <v>85</v>
      </c>
      <c r="AW487" s="12" t="s">
        <v>32</v>
      </c>
      <c r="AX487" s="12" t="s">
        <v>77</v>
      </c>
      <c r="AY487" s="214" t="s">
        <v>171</v>
      </c>
    </row>
    <row r="488" spans="1:65" s="13" customFormat="1" ht="11.25">
      <c r="B488" s="215"/>
      <c r="C488" s="216"/>
      <c r="D488" s="206" t="s">
        <v>180</v>
      </c>
      <c r="E488" s="217" t="s">
        <v>1</v>
      </c>
      <c r="F488" s="218" t="s">
        <v>647</v>
      </c>
      <c r="G488" s="216"/>
      <c r="H488" s="219">
        <v>90</v>
      </c>
      <c r="I488" s="220"/>
      <c r="J488" s="216"/>
      <c r="K488" s="216"/>
      <c r="L488" s="221"/>
      <c r="M488" s="222"/>
      <c r="N488" s="223"/>
      <c r="O488" s="223"/>
      <c r="P488" s="223"/>
      <c r="Q488" s="223"/>
      <c r="R488" s="223"/>
      <c r="S488" s="223"/>
      <c r="T488" s="224"/>
      <c r="AT488" s="225" t="s">
        <v>180</v>
      </c>
      <c r="AU488" s="225" t="s">
        <v>87</v>
      </c>
      <c r="AV488" s="13" t="s">
        <v>87</v>
      </c>
      <c r="AW488" s="13" t="s">
        <v>32</v>
      </c>
      <c r="AX488" s="13" t="s">
        <v>77</v>
      </c>
      <c r="AY488" s="225" t="s">
        <v>171</v>
      </c>
    </row>
    <row r="489" spans="1:65" s="12" customFormat="1" ht="11.25">
      <c r="B489" s="204"/>
      <c r="C489" s="205"/>
      <c r="D489" s="206" t="s">
        <v>180</v>
      </c>
      <c r="E489" s="207" t="s">
        <v>1</v>
      </c>
      <c r="F489" s="208" t="s">
        <v>648</v>
      </c>
      <c r="G489" s="205"/>
      <c r="H489" s="207" t="s">
        <v>1</v>
      </c>
      <c r="I489" s="209"/>
      <c r="J489" s="205"/>
      <c r="K489" s="205"/>
      <c r="L489" s="210"/>
      <c r="M489" s="211"/>
      <c r="N489" s="212"/>
      <c r="O489" s="212"/>
      <c r="P489" s="212"/>
      <c r="Q489" s="212"/>
      <c r="R489" s="212"/>
      <c r="S489" s="212"/>
      <c r="T489" s="213"/>
      <c r="AT489" s="214" t="s">
        <v>180</v>
      </c>
      <c r="AU489" s="214" t="s">
        <v>87</v>
      </c>
      <c r="AV489" s="12" t="s">
        <v>85</v>
      </c>
      <c r="AW489" s="12" t="s">
        <v>32</v>
      </c>
      <c r="AX489" s="12" t="s">
        <v>77</v>
      </c>
      <c r="AY489" s="214" t="s">
        <v>171</v>
      </c>
    </row>
    <row r="490" spans="1:65" s="13" customFormat="1" ht="11.25">
      <c r="B490" s="215"/>
      <c r="C490" s="216"/>
      <c r="D490" s="206" t="s">
        <v>180</v>
      </c>
      <c r="E490" s="217" t="s">
        <v>1</v>
      </c>
      <c r="F490" s="218" t="s">
        <v>328</v>
      </c>
      <c r="G490" s="216"/>
      <c r="H490" s="219">
        <v>27</v>
      </c>
      <c r="I490" s="220"/>
      <c r="J490" s="216"/>
      <c r="K490" s="216"/>
      <c r="L490" s="221"/>
      <c r="M490" s="222"/>
      <c r="N490" s="223"/>
      <c r="O490" s="223"/>
      <c r="P490" s="223"/>
      <c r="Q490" s="223"/>
      <c r="R490" s="223"/>
      <c r="S490" s="223"/>
      <c r="T490" s="224"/>
      <c r="AT490" s="225" t="s">
        <v>180</v>
      </c>
      <c r="AU490" s="225" t="s">
        <v>87</v>
      </c>
      <c r="AV490" s="13" t="s">
        <v>87</v>
      </c>
      <c r="AW490" s="13" t="s">
        <v>32</v>
      </c>
      <c r="AX490" s="13" t="s">
        <v>77</v>
      </c>
      <c r="AY490" s="225" t="s">
        <v>171</v>
      </c>
    </row>
    <row r="491" spans="1:65" s="14" customFormat="1" ht="11.25">
      <c r="B491" s="226"/>
      <c r="C491" s="227"/>
      <c r="D491" s="206" t="s">
        <v>180</v>
      </c>
      <c r="E491" s="228" t="s">
        <v>1</v>
      </c>
      <c r="F491" s="229" t="s">
        <v>210</v>
      </c>
      <c r="G491" s="227"/>
      <c r="H491" s="230">
        <v>357.9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AT491" s="236" t="s">
        <v>180</v>
      </c>
      <c r="AU491" s="236" t="s">
        <v>87</v>
      </c>
      <c r="AV491" s="14" t="s">
        <v>178</v>
      </c>
      <c r="AW491" s="14" t="s">
        <v>32</v>
      </c>
      <c r="AX491" s="14" t="s">
        <v>85</v>
      </c>
      <c r="AY491" s="236" t="s">
        <v>171</v>
      </c>
    </row>
    <row r="492" spans="1:65" s="1" customFormat="1" ht="24.2" customHeight="1">
      <c r="A492" s="34"/>
      <c r="B492" s="35"/>
      <c r="C492" s="237" t="s">
        <v>649</v>
      </c>
      <c r="D492" s="237" t="s">
        <v>212</v>
      </c>
      <c r="E492" s="238" t="s">
        <v>650</v>
      </c>
      <c r="F492" s="239" t="s">
        <v>651</v>
      </c>
      <c r="G492" s="240" t="s">
        <v>282</v>
      </c>
      <c r="H492" s="241">
        <v>181</v>
      </c>
      <c r="I492" s="242">
        <v>29</v>
      </c>
      <c r="J492" s="241">
        <f>ROUND(I492*H492,2)</f>
        <v>5249</v>
      </c>
      <c r="K492" s="239" t="s">
        <v>177</v>
      </c>
      <c r="L492" s="243"/>
      <c r="M492" s="244" t="s">
        <v>1</v>
      </c>
      <c r="N492" s="245" t="s">
        <v>42</v>
      </c>
      <c r="O492" s="71"/>
      <c r="P492" s="200">
        <f>O492*H492</f>
        <v>0</v>
      </c>
      <c r="Q492" s="200">
        <v>3.0000000000000001E-5</v>
      </c>
      <c r="R492" s="200">
        <f>Q492*H492</f>
        <v>5.4299999999999999E-3</v>
      </c>
      <c r="S492" s="200">
        <v>0</v>
      </c>
      <c r="T492" s="201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202" t="s">
        <v>215</v>
      </c>
      <c r="AT492" s="202" t="s">
        <v>212</v>
      </c>
      <c r="AU492" s="202" t="s">
        <v>87</v>
      </c>
      <c r="AY492" s="17" t="s">
        <v>171</v>
      </c>
      <c r="BE492" s="203">
        <f>IF(N492="základní",J492,0)</f>
        <v>5249</v>
      </c>
      <c r="BF492" s="203">
        <f>IF(N492="snížená",J492,0)</f>
        <v>0</v>
      </c>
      <c r="BG492" s="203">
        <f>IF(N492="zákl. přenesená",J492,0)</f>
        <v>0</v>
      </c>
      <c r="BH492" s="203">
        <f>IF(N492="sníž. přenesená",J492,0)</f>
        <v>0</v>
      </c>
      <c r="BI492" s="203">
        <f>IF(N492="nulová",J492,0)</f>
        <v>0</v>
      </c>
      <c r="BJ492" s="17" t="s">
        <v>85</v>
      </c>
      <c r="BK492" s="203">
        <f>ROUND(I492*H492,2)</f>
        <v>5249</v>
      </c>
      <c r="BL492" s="17" t="s">
        <v>178</v>
      </c>
      <c r="BM492" s="202" t="s">
        <v>652</v>
      </c>
    </row>
    <row r="493" spans="1:65" s="13" customFormat="1" ht="11.25">
      <c r="B493" s="215"/>
      <c r="C493" s="216"/>
      <c r="D493" s="206" t="s">
        <v>180</v>
      </c>
      <c r="E493" s="217" t="s">
        <v>1</v>
      </c>
      <c r="F493" s="218" t="s">
        <v>653</v>
      </c>
      <c r="G493" s="216"/>
      <c r="H493" s="219">
        <v>181</v>
      </c>
      <c r="I493" s="220"/>
      <c r="J493" s="216"/>
      <c r="K493" s="216"/>
      <c r="L493" s="221"/>
      <c r="M493" s="222"/>
      <c r="N493" s="223"/>
      <c r="O493" s="223"/>
      <c r="P493" s="223"/>
      <c r="Q493" s="223"/>
      <c r="R493" s="223"/>
      <c r="S493" s="223"/>
      <c r="T493" s="224"/>
      <c r="AT493" s="225" t="s">
        <v>180</v>
      </c>
      <c r="AU493" s="225" t="s">
        <v>87</v>
      </c>
      <c r="AV493" s="13" t="s">
        <v>87</v>
      </c>
      <c r="AW493" s="13" t="s">
        <v>32</v>
      </c>
      <c r="AX493" s="13" t="s">
        <v>85</v>
      </c>
      <c r="AY493" s="225" t="s">
        <v>171</v>
      </c>
    </row>
    <row r="494" spans="1:65" s="1" customFormat="1" ht="24.2" customHeight="1">
      <c r="A494" s="34"/>
      <c r="B494" s="35"/>
      <c r="C494" s="237" t="s">
        <v>654</v>
      </c>
      <c r="D494" s="237" t="s">
        <v>212</v>
      </c>
      <c r="E494" s="238" t="s">
        <v>655</v>
      </c>
      <c r="F494" s="239" t="s">
        <v>656</v>
      </c>
      <c r="G494" s="240" t="s">
        <v>282</v>
      </c>
      <c r="H494" s="241">
        <v>29</v>
      </c>
      <c r="I494" s="242">
        <v>40</v>
      </c>
      <c r="J494" s="241">
        <f>ROUND(I494*H494,2)</f>
        <v>1160</v>
      </c>
      <c r="K494" s="239" t="s">
        <v>177</v>
      </c>
      <c r="L494" s="243"/>
      <c r="M494" s="244" t="s">
        <v>1</v>
      </c>
      <c r="N494" s="245" t="s">
        <v>42</v>
      </c>
      <c r="O494" s="71"/>
      <c r="P494" s="200">
        <f>O494*H494</f>
        <v>0</v>
      </c>
      <c r="Q494" s="200">
        <v>2.9999999999999997E-4</v>
      </c>
      <c r="R494" s="200">
        <f>Q494*H494</f>
        <v>8.6999999999999994E-3</v>
      </c>
      <c r="S494" s="200">
        <v>0</v>
      </c>
      <c r="T494" s="201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202" t="s">
        <v>215</v>
      </c>
      <c r="AT494" s="202" t="s">
        <v>212</v>
      </c>
      <c r="AU494" s="202" t="s">
        <v>87</v>
      </c>
      <c r="AY494" s="17" t="s">
        <v>171</v>
      </c>
      <c r="BE494" s="203">
        <f>IF(N494="základní",J494,0)</f>
        <v>1160</v>
      </c>
      <c r="BF494" s="203">
        <f>IF(N494="snížená",J494,0)</f>
        <v>0</v>
      </c>
      <c r="BG494" s="203">
        <f>IF(N494="zákl. přenesená",J494,0)</f>
        <v>0</v>
      </c>
      <c r="BH494" s="203">
        <f>IF(N494="sníž. přenesená",J494,0)</f>
        <v>0</v>
      </c>
      <c r="BI494" s="203">
        <f>IF(N494="nulová",J494,0)</f>
        <v>0</v>
      </c>
      <c r="BJ494" s="17" t="s">
        <v>85</v>
      </c>
      <c r="BK494" s="203">
        <f>ROUND(I494*H494,2)</f>
        <v>1160</v>
      </c>
      <c r="BL494" s="17" t="s">
        <v>178</v>
      </c>
      <c r="BM494" s="202" t="s">
        <v>657</v>
      </c>
    </row>
    <row r="495" spans="1:65" s="13" customFormat="1" ht="11.25">
      <c r="B495" s="215"/>
      <c r="C495" s="216"/>
      <c r="D495" s="206" t="s">
        <v>180</v>
      </c>
      <c r="E495" s="217" t="s">
        <v>1</v>
      </c>
      <c r="F495" s="218" t="s">
        <v>618</v>
      </c>
      <c r="G495" s="216"/>
      <c r="H495" s="219">
        <v>29</v>
      </c>
      <c r="I495" s="220"/>
      <c r="J495" s="216"/>
      <c r="K495" s="216"/>
      <c r="L495" s="221"/>
      <c r="M495" s="222"/>
      <c r="N495" s="223"/>
      <c r="O495" s="223"/>
      <c r="P495" s="223"/>
      <c r="Q495" s="223"/>
      <c r="R495" s="223"/>
      <c r="S495" s="223"/>
      <c r="T495" s="224"/>
      <c r="AT495" s="225" t="s">
        <v>180</v>
      </c>
      <c r="AU495" s="225" t="s">
        <v>87</v>
      </c>
      <c r="AV495" s="13" t="s">
        <v>87</v>
      </c>
      <c r="AW495" s="13" t="s">
        <v>32</v>
      </c>
      <c r="AX495" s="13" t="s">
        <v>85</v>
      </c>
      <c r="AY495" s="225" t="s">
        <v>171</v>
      </c>
    </row>
    <row r="496" spans="1:65" s="1" customFormat="1" ht="24.2" customHeight="1">
      <c r="A496" s="34"/>
      <c r="B496" s="35"/>
      <c r="C496" s="237" t="s">
        <v>658</v>
      </c>
      <c r="D496" s="237" t="s">
        <v>212</v>
      </c>
      <c r="E496" s="238" t="s">
        <v>659</v>
      </c>
      <c r="F496" s="239" t="s">
        <v>660</v>
      </c>
      <c r="G496" s="240" t="s">
        <v>282</v>
      </c>
      <c r="H496" s="241">
        <v>44</v>
      </c>
      <c r="I496" s="242">
        <v>288</v>
      </c>
      <c r="J496" s="241">
        <f>ROUND(I496*H496,2)</f>
        <v>12672</v>
      </c>
      <c r="K496" s="239" t="s">
        <v>177</v>
      </c>
      <c r="L496" s="243"/>
      <c r="M496" s="244" t="s">
        <v>1</v>
      </c>
      <c r="N496" s="245" t="s">
        <v>42</v>
      </c>
      <c r="O496" s="71"/>
      <c r="P496" s="200">
        <f>O496*H496</f>
        <v>0</v>
      </c>
      <c r="Q496" s="200">
        <v>5.0000000000000001E-4</v>
      </c>
      <c r="R496" s="200">
        <f>Q496*H496</f>
        <v>2.1999999999999999E-2</v>
      </c>
      <c r="S496" s="200">
        <v>0</v>
      </c>
      <c r="T496" s="201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202" t="s">
        <v>215</v>
      </c>
      <c r="AT496" s="202" t="s">
        <v>212</v>
      </c>
      <c r="AU496" s="202" t="s">
        <v>87</v>
      </c>
      <c r="AY496" s="17" t="s">
        <v>171</v>
      </c>
      <c r="BE496" s="203">
        <f>IF(N496="základní",J496,0)</f>
        <v>12672</v>
      </c>
      <c r="BF496" s="203">
        <f>IF(N496="snížená",J496,0)</f>
        <v>0</v>
      </c>
      <c r="BG496" s="203">
        <f>IF(N496="zákl. přenesená",J496,0)</f>
        <v>0</v>
      </c>
      <c r="BH496" s="203">
        <f>IF(N496="sníž. přenesená",J496,0)</f>
        <v>0</v>
      </c>
      <c r="BI496" s="203">
        <f>IF(N496="nulová",J496,0)</f>
        <v>0</v>
      </c>
      <c r="BJ496" s="17" t="s">
        <v>85</v>
      </c>
      <c r="BK496" s="203">
        <f>ROUND(I496*H496,2)</f>
        <v>12672</v>
      </c>
      <c r="BL496" s="17" t="s">
        <v>178</v>
      </c>
      <c r="BM496" s="202" t="s">
        <v>661</v>
      </c>
    </row>
    <row r="497" spans="1:65" s="13" customFormat="1" ht="11.25">
      <c r="B497" s="215"/>
      <c r="C497" s="216"/>
      <c r="D497" s="206" t="s">
        <v>180</v>
      </c>
      <c r="E497" s="217" t="s">
        <v>1</v>
      </c>
      <c r="F497" s="218" t="s">
        <v>662</v>
      </c>
      <c r="G497" s="216"/>
      <c r="H497" s="219">
        <v>44</v>
      </c>
      <c r="I497" s="220"/>
      <c r="J497" s="216"/>
      <c r="K497" s="216"/>
      <c r="L497" s="221"/>
      <c r="M497" s="222"/>
      <c r="N497" s="223"/>
      <c r="O497" s="223"/>
      <c r="P497" s="223"/>
      <c r="Q497" s="223"/>
      <c r="R497" s="223"/>
      <c r="S497" s="223"/>
      <c r="T497" s="224"/>
      <c r="AT497" s="225" t="s">
        <v>180</v>
      </c>
      <c r="AU497" s="225" t="s">
        <v>87</v>
      </c>
      <c r="AV497" s="13" t="s">
        <v>87</v>
      </c>
      <c r="AW497" s="13" t="s">
        <v>32</v>
      </c>
      <c r="AX497" s="13" t="s">
        <v>85</v>
      </c>
      <c r="AY497" s="225" t="s">
        <v>171</v>
      </c>
    </row>
    <row r="498" spans="1:65" s="1" customFormat="1" ht="24.2" customHeight="1">
      <c r="A498" s="34"/>
      <c r="B498" s="35"/>
      <c r="C498" s="237" t="s">
        <v>663</v>
      </c>
      <c r="D498" s="237" t="s">
        <v>212</v>
      </c>
      <c r="E498" s="238" t="s">
        <v>664</v>
      </c>
      <c r="F498" s="239" t="s">
        <v>665</v>
      </c>
      <c r="G498" s="240" t="s">
        <v>282</v>
      </c>
      <c r="H498" s="241">
        <v>95</v>
      </c>
      <c r="I498" s="242">
        <v>40</v>
      </c>
      <c r="J498" s="241">
        <f>ROUND(I498*H498,2)</f>
        <v>3800</v>
      </c>
      <c r="K498" s="239" t="s">
        <v>177</v>
      </c>
      <c r="L498" s="243"/>
      <c r="M498" s="244" t="s">
        <v>1</v>
      </c>
      <c r="N498" s="245" t="s">
        <v>42</v>
      </c>
      <c r="O498" s="71"/>
      <c r="P498" s="200">
        <f>O498*H498</f>
        <v>0</v>
      </c>
      <c r="Q498" s="200">
        <v>4.0000000000000003E-5</v>
      </c>
      <c r="R498" s="200">
        <f>Q498*H498</f>
        <v>3.8000000000000004E-3</v>
      </c>
      <c r="S498" s="200">
        <v>0</v>
      </c>
      <c r="T498" s="201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202" t="s">
        <v>215</v>
      </c>
      <c r="AT498" s="202" t="s">
        <v>212</v>
      </c>
      <c r="AU498" s="202" t="s">
        <v>87</v>
      </c>
      <c r="AY498" s="17" t="s">
        <v>171</v>
      </c>
      <c r="BE498" s="203">
        <f>IF(N498="základní",J498,0)</f>
        <v>3800</v>
      </c>
      <c r="BF498" s="203">
        <f>IF(N498="snížená",J498,0)</f>
        <v>0</v>
      </c>
      <c r="BG498" s="203">
        <f>IF(N498="zákl. přenesená",J498,0)</f>
        <v>0</v>
      </c>
      <c r="BH498" s="203">
        <f>IF(N498="sníž. přenesená",J498,0)</f>
        <v>0</v>
      </c>
      <c r="BI498" s="203">
        <f>IF(N498="nulová",J498,0)</f>
        <v>0</v>
      </c>
      <c r="BJ498" s="17" t="s">
        <v>85</v>
      </c>
      <c r="BK498" s="203">
        <f>ROUND(I498*H498,2)</f>
        <v>3800</v>
      </c>
      <c r="BL498" s="17" t="s">
        <v>178</v>
      </c>
      <c r="BM498" s="202" t="s">
        <v>666</v>
      </c>
    </row>
    <row r="499" spans="1:65" s="13" customFormat="1" ht="11.25">
      <c r="B499" s="215"/>
      <c r="C499" s="216"/>
      <c r="D499" s="206" t="s">
        <v>180</v>
      </c>
      <c r="E499" s="217" t="s">
        <v>1</v>
      </c>
      <c r="F499" s="218" t="s">
        <v>667</v>
      </c>
      <c r="G499" s="216"/>
      <c r="H499" s="219">
        <v>95</v>
      </c>
      <c r="I499" s="220"/>
      <c r="J499" s="216"/>
      <c r="K499" s="216"/>
      <c r="L499" s="221"/>
      <c r="M499" s="222"/>
      <c r="N499" s="223"/>
      <c r="O499" s="223"/>
      <c r="P499" s="223"/>
      <c r="Q499" s="223"/>
      <c r="R499" s="223"/>
      <c r="S499" s="223"/>
      <c r="T499" s="224"/>
      <c r="AT499" s="225" t="s">
        <v>180</v>
      </c>
      <c r="AU499" s="225" t="s">
        <v>87</v>
      </c>
      <c r="AV499" s="13" t="s">
        <v>87</v>
      </c>
      <c r="AW499" s="13" t="s">
        <v>32</v>
      </c>
      <c r="AX499" s="13" t="s">
        <v>85</v>
      </c>
      <c r="AY499" s="225" t="s">
        <v>171</v>
      </c>
    </row>
    <row r="500" spans="1:65" s="1" customFormat="1" ht="24.2" customHeight="1">
      <c r="A500" s="34"/>
      <c r="B500" s="35"/>
      <c r="C500" s="237" t="s">
        <v>668</v>
      </c>
      <c r="D500" s="237" t="s">
        <v>212</v>
      </c>
      <c r="E500" s="238" t="s">
        <v>669</v>
      </c>
      <c r="F500" s="239" t="s">
        <v>670</v>
      </c>
      <c r="G500" s="240" t="s">
        <v>282</v>
      </c>
      <c r="H500" s="241">
        <v>29</v>
      </c>
      <c r="I500" s="242">
        <v>40</v>
      </c>
      <c r="J500" s="241">
        <f>ROUND(I500*H500,2)</f>
        <v>1160</v>
      </c>
      <c r="K500" s="239" t="s">
        <v>177</v>
      </c>
      <c r="L500" s="243"/>
      <c r="M500" s="244" t="s">
        <v>1</v>
      </c>
      <c r="N500" s="245" t="s">
        <v>42</v>
      </c>
      <c r="O500" s="71"/>
      <c r="P500" s="200">
        <f>O500*H500</f>
        <v>0</v>
      </c>
      <c r="Q500" s="200">
        <v>2.0000000000000001E-4</v>
      </c>
      <c r="R500" s="200">
        <f>Q500*H500</f>
        <v>5.8000000000000005E-3</v>
      </c>
      <c r="S500" s="200">
        <v>0</v>
      </c>
      <c r="T500" s="201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202" t="s">
        <v>215</v>
      </c>
      <c r="AT500" s="202" t="s">
        <v>212</v>
      </c>
      <c r="AU500" s="202" t="s">
        <v>87</v>
      </c>
      <c r="AY500" s="17" t="s">
        <v>171</v>
      </c>
      <c r="BE500" s="203">
        <f>IF(N500="základní",J500,0)</f>
        <v>1160</v>
      </c>
      <c r="BF500" s="203">
        <f>IF(N500="snížená",J500,0)</f>
        <v>0</v>
      </c>
      <c r="BG500" s="203">
        <f>IF(N500="zákl. přenesená",J500,0)</f>
        <v>0</v>
      </c>
      <c r="BH500" s="203">
        <f>IF(N500="sníž. přenesená",J500,0)</f>
        <v>0</v>
      </c>
      <c r="BI500" s="203">
        <f>IF(N500="nulová",J500,0)</f>
        <v>0</v>
      </c>
      <c r="BJ500" s="17" t="s">
        <v>85</v>
      </c>
      <c r="BK500" s="203">
        <f>ROUND(I500*H500,2)</f>
        <v>1160</v>
      </c>
      <c r="BL500" s="17" t="s">
        <v>178</v>
      </c>
      <c r="BM500" s="202" t="s">
        <v>671</v>
      </c>
    </row>
    <row r="501" spans="1:65" s="13" customFormat="1" ht="11.25">
      <c r="B501" s="215"/>
      <c r="C501" s="216"/>
      <c r="D501" s="206" t="s">
        <v>180</v>
      </c>
      <c r="E501" s="217" t="s">
        <v>1</v>
      </c>
      <c r="F501" s="218" t="s">
        <v>618</v>
      </c>
      <c r="G501" s="216"/>
      <c r="H501" s="219">
        <v>29</v>
      </c>
      <c r="I501" s="220"/>
      <c r="J501" s="216"/>
      <c r="K501" s="216"/>
      <c r="L501" s="221"/>
      <c r="M501" s="222"/>
      <c r="N501" s="223"/>
      <c r="O501" s="223"/>
      <c r="P501" s="223"/>
      <c r="Q501" s="223"/>
      <c r="R501" s="223"/>
      <c r="S501" s="223"/>
      <c r="T501" s="224"/>
      <c r="AT501" s="225" t="s">
        <v>180</v>
      </c>
      <c r="AU501" s="225" t="s">
        <v>87</v>
      </c>
      <c r="AV501" s="13" t="s">
        <v>87</v>
      </c>
      <c r="AW501" s="13" t="s">
        <v>32</v>
      </c>
      <c r="AX501" s="13" t="s">
        <v>85</v>
      </c>
      <c r="AY501" s="225" t="s">
        <v>171</v>
      </c>
    </row>
    <row r="502" spans="1:65" s="1" customFormat="1" ht="24.2" customHeight="1">
      <c r="A502" s="34"/>
      <c r="B502" s="35"/>
      <c r="C502" s="192" t="s">
        <v>672</v>
      </c>
      <c r="D502" s="192" t="s">
        <v>173</v>
      </c>
      <c r="E502" s="193" t="s">
        <v>673</v>
      </c>
      <c r="F502" s="194" t="s">
        <v>674</v>
      </c>
      <c r="G502" s="195" t="s">
        <v>220</v>
      </c>
      <c r="H502" s="196">
        <v>35</v>
      </c>
      <c r="I502" s="197">
        <v>564</v>
      </c>
      <c r="J502" s="196">
        <f>ROUND(I502*H502,2)</f>
        <v>19740</v>
      </c>
      <c r="K502" s="194" t="s">
        <v>177</v>
      </c>
      <c r="L502" s="39"/>
      <c r="M502" s="198" t="s">
        <v>1</v>
      </c>
      <c r="N502" s="199" t="s">
        <v>42</v>
      </c>
      <c r="O502" s="71"/>
      <c r="P502" s="200">
        <f>O502*H502</f>
        <v>0</v>
      </c>
      <c r="Q502" s="200">
        <v>4.3800000000000002E-3</v>
      </c>
      <c r="R502" s="200">
        <f>Q502*H502</f>
        <v>0.15330000000000002</v>
      </c>
      <c r="S502" s="200">
        <v>0</v>
      </c>
      <c r="T502" s="201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202" t="s">
        <v>178</v>
      </c>
      <c r="AT502" s="202" t="s">
        <v>173</v>
      </c>
      <c r="AU502" s="202" t="s">
        <v>87</v>
      </c>
      <c r="AY502" s="17" t="s">
        <v>171</v>
      </c>
      <c r="BE502" s="203">
        <f>IF(N502="základní",J502,0)</f>
        <v>19740</v>
      </c>
      <c r="BF502" s="203">
        <f>IF(N502="snížená",J502,0)</f>
        <v>0</v>
      </c>
      <c r="BG502" s="203">
        <f>IF(N502="zákl. přenesená",J502,0)</f>
        <v>0</v>
      </c>
      <c r="BH502" s="203">
        <f>IF(N502="sníž. přenesená",J502,0)</f>
        <v>0</v>
      </c>
      <c r="BI502" s="203">
        <f>IF(N502="nulová",J502,0)</f>
        <v>0</v>
      </c>
      <c r="BJ502" s="17" t="s">
        <v>85</v>
      </c>
      <c r="BK502" s="203">
        <f>ROUND(I502*H502,2)</f>
        <v>19740</v>
      </c>
      <c r="BL502" s="17" t="s">
        <v>178</v>
      </c>
      <c r="BM502" s="202" t="s">
        <v>675</v>
      </c>
    </row>
    <row r="503" spans="1:65" s="12" customFormat="1" ht="11.25">
      <c r="B503" s="204"/>
      <c r="C503" s="205"/>
      <c r="D503" s="206" t="s">
        <v>180</v>
      </c>
      <c r="E503" s="207" t="s">
        <v>1</v>
      </c>
      <c r="F503" s="208" t="s">
        <v>676</v>
      </c>
      <c r="G503" s="205"/>
      <c r="H503" s="207" t="s">
        <v>1</v>
      </c>
      <c r="I503" s="209"/>
      <c r="J503" s="205"/>
      <c r="K503" s="205"/>
      <c r="L503" s="210"/>
      <c r="M503" s="211"/>
      <c r="N503" s="212"/>
      <c r="O503" s="212"/>
      <c r="P503" s="212"/>
      <c r="Q503" s="212"/>
      <c r="R503" s="212"/>
      <c r="S503" s="212"/>
      <c r="T503" s="213"/>
      <c r="AT503" s="214" t="s">
        <v>180</v>
      </c>
      <c r="AU503" s="214" t="s">
        <v>87</v>
      </c>
      <c r="AV503" s="12" t="s">
        <v>85</v>
      </c>
      <c r="AW503" s="12" t="s">
        <v>32</v>
      </c>
      <c r="AX503" s="12" t="s">
        <v>77</v>
      </c>
      <c r="AY503" s="214" t="s">
        <v>171</v>
      </c>
    </row>
    <row r="504" spans="1:65" s="13" customFormat="1" ht="11.25">
      <c r="B504" s="215"/>
      <c r="C504" s="216"/>
      <c r="D504" s="206" t="s">
        <v>180</v>
      </c>
      <c r="E504" s="217" t="s">
        <v>1</v>
      </c>
      <c r="F504" s="218" t="s">
        <v>677</v>
      </c>
      <c r="G504" s="216"/>
      <c r="H504" s="219">
        <v>31</v>
      </c>
      <c r="I504" s="220"/>
      <c r="J504" s="216"/>
      <c r="K504" s="216"/>
      <c r="L504" s="221"/>
      <c r="M504" s="222"/>
      <c r="N504" s="223"/>
      <c r="O504" s="223"/>
      <c r="P504" s="223"/>
      <c r="Q504" s="223"/>
      <c r="R504" s="223"/>
      <c r="S504" s="223"/>
      <c r="T504" s="224"/>
      <c r="AT504" s="225" t="s">
        <v>180</v>
      </c>
      <c r="AU504" s="225" t="s">
        <v>87</v>
      </c>
      <c r="AV504" s="13" t="s">
        <v>87</v>
      </c>
      <c r="AW504" s="13" t="s">
        <v>32</v>
      </c>
      <c r="AX504" s="13" t="s">
        <v>77</v>
      </c>
      <c r="AY504" s="225" t="s">
        <v>171</v>
      </c>
    </row>
    <row r="505" spans="1:65" s="12" customFormat="1" ht="11.25">
      <c r="B505" s="204"/>
      <c r="C505" s="205"/>
      <c r="D505" s="206" t="s">
        <v>180</v>
      </c>
      <c r="E505" s="207" t="s">
        <v>1</v>
      </c>
      <c r="F505" s="208" t="s">
        <v>678</v>
      </c>
      <c r="G505" s="205"/>
      <c r="H505" s="207" t="s">
        <v>1</v>
      </c>
      <c r="I505" s="209"/>
      <c r="J505" s="205"/>
      <c r="K505" s="205"/>
      <c r="L505" s="210"/>
      <c r="M505" s="211"/>
      <c r="N505" s="212"/>
      <c r="O505" s="212"/>
      <c r="P505" s="212"/>
      <c r="Q505" s="212"/>
      <c r="R505" s="212"/>
      <c r="S505" s="212"/>
      <c r="T505" s="213"/>
      <c r="AT505" s="214" t="s">
        <v>180</v>
      </c>
      <c r="AU505" s="214" t="s">
        <v>87</v>
      </c>
      <c r="AV505" s="12" t="s">
        <v>85</v>
      </c>
      <c r="AW505" s="12" t="s">
        <v>32</v>
      </c>
      <c r="AX505" s="12" t="s">
        <v>77</v>
      </c>
      <c r="AY505" s="214" t="s">
        <v>171</v>
      </c>
    </row>
    <row r="506" spans="1:65" s="13" customFormat="1" ht="11.25">
      <c r="B506" s="215"/>
      <c r="C506" s="216"/>
      <c r="D506" s="206" t="s">
        <v>180</v>
      </c>
      <c r="E506" s="217" t="s">
        <v>1</v>
      </c>
      <c r="F506" s="218" t="s">
        <v>679</v>
      </c>
      <c r="G506" s="216"/>
      <c r="H506" s="219">
        <v>4</v>
      </c>
      <c r="I506" s="220"/>
      <c r="J506" s="216"/>
      <c r="K506" s="216"/>
      <c r="L506" s="221"/>
      <c r="M506" s="222"/>
      <c r="N506" s="223"/>
      <c r="O506" s="223"/>
      <c r="P506" s="223"/>
      <c r="Q506" s="223"/>
      <c r="R506" s="223"/>
      <c r="S506" s="223"/>
      <c r="T506" s="224"/>
      <c r="AT506" s="225" t="s">
        <v>180</v>
      </c>
      <c r="AU506" s="225" t="s">
        <v>87</v>
      </c>
      <c r="AV506" s="13" t="s">
        <v>87</v>
      </c>
      <c r="AW506" s="13" t="s">
        <v>32</v>
      </c>
      <c r="AX506" s="13" t="s">
        <v>77</v>
      </c>
      <c r="AY506" s="225" t="s">
        <v>171</v>
      </c>
    </row>
    <row r="507" spans="1:65" s="14" customFormat="1" ht="11.25">
      <c r="B507" s="226"/>
      <c r="C507" s="227"/>
      <c r="D507" s="206" t="s">
        <v>180</v>
      </c>
      <c r="E507" s="228" t="s">
        <v>1</v>
      </c>
      <c r="F507" s="229" t="s">
        <v>210</v>
      </c>
      <c r="G507" s="227"/>
      <c r="H507" s="230">
        <v>35</v>
      </c>
      <c r="I507" s="231"/>
      <c r="J507" s="227"/>
      <c r="K507" s="227"/>
      <c r="L507" s="232"/>
      <c r="M507" s="233"/>
      <c r="N507" s="234"/>
      <c r="O507" s="234"/>
      <c r="P507" s="234"/>
      <c r="Q507" s="234"/>
      <c r="R507" s="234"/>
      <c r="S507" s="234"/>
      <c r="T507" s="235"/>
      <c r="AT507" s="236" t="s">
        <v>180</v>
      </c>
      <c r="AU507" s="236" t="s">
        <v>87</v>
      </c>
      <c r="AV507" s="14" t="s">
        <v>178</v>
      </c>
      <c r="AW507" s="14" t="s">
        <v>32</v>
      </c>
      <c r="AX507" s="14" t="s">
        <v>85</v>
      </c>
      <c r="AY507" s="236" t="s">
        <v>171</v>
      </c>
    </row>
    <row r="508" spans="1:65" s="1" customFormat="1" ht="24.2" customHeight="1">
      <c r="A508" s="34"/>
      <c r="B508" s="35"/>
      <c r="C508" s="192" t="s">
        <v>680</v>
      </c>
      <c r="D508" s="192" t="s">
        <v>173</v>
      </c>
      <c r="E508" s="193" t="s">
        <v>681</v>
      </c>
      <c r="F508" s="194" t="s">
        <v>682</v>
      </c>
      <c r="G508" s="195" t="s">
        <v>220</v>
      </c>
      <c r="H508" s="196">
        <v>270</v>
      </c>
      <c r="I508" s="197">
        <v>506</v>
      </c>
      <c r="J508" s="196">
        <f>ROUND(I508*H508,2)</f>
        <v>136620</v>
      </c>
      <c r="K508" s="194" t="s">
        <v>309</v>
      </c>
      <c r="L508" s="39"/>
      <c r="M508" s="198" t="s">
        <v>1</v>
      </c>
      <c r="N508" s="199" t="s">
        <v>42</v>
      </c>
      <c r="O508" s="71"/>
      <c r="P508" s="200">
        <f>O508*H508</f>
        <v>0</v>
      </c>
      <c r="Q508" s="200">
        <v>2.8500000000000001E-3</v>
      </c>
      <c r="R508" s="200">
        <f>Q508*H508</f>
        <v>0.76950000000000007</v>
      </c>
      <c r="S508" s="200">
        <v>0</v>
      </c>
      <c r="T508" s="201">
        <f>S508*H508</f>
        <v>0</v>
      </c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R508" s="202" t="s">
        <v>178</v>
      </c>
      <c r="AT508" s="202" t="s">
        <v>173</v>
      </c>
      <c r="AU508" s="202" t="s">
        <v>87</v>
      </c>
      <c r="AY508" s="17" t="s">
        <v>171</v>
      </c>
      <c r="BE508" s="203">
        <f>IF(N508="základní",J508,0)</f>
        <v>136620</v>
      </c>
      <c r="BF508" s="203">
        <f>IF(N508="snížená",J508,0)</f>
        <v>0</v>
      </c>
      <c r="BG508" s="203">
        <f>IF(N508="zákl. přenesená",J508,0)</f>
        <v>0</v>
      </c>
      <c r="BH508" s="203">
        <f>IF(N508="sníž. přenesená",J508,0)</f>
        <v>0</v>
      </c>
      <c r="BI508" s="203">
        <f>IF(N508="nulová",J508,0)</f>
        <v>0</v>
      </c>
      <c r="BJ508" s="17" t="s">
        <v>85</v>
      </c>
      <c r="BK508" s="203">
        <f>ROUND(I508*H508,2)</f>
        <v>136620</v>
      </c>
      <c r="BL508" s="17" t="s">
        <v>178</v>
      </c>
      <c r="BM508" s="202" t="s">
        <v>683</v>
      </c>
    </row>
    <row r="509" spans="1:65" s="12" customFormat="1" ht="11.25">
      <c r="B509" s="204"/>
      <c r="C509" s="205"/>
      <c r="D509" s="206" t="s">
        <v>180</v>
      </c>
      <c r="E509" s="207" t="s">
        <v>1</v>
      </c>
      <c r="F509" s="208" t="s">
        <v>583</v>
      </c>
      <c r="G509" s="205"/>
      <c r="H509" s="207" t="s">
        <v>1</v>
      </c>
      <c r="I509" s="209"/>
      <c r="J509" s="205"/>
      <c r="K509" s="205"/>
      <c r="L509" s="210"/>
      <c r="M509" s="211"/>
      <c r="N509" s="212"/>
      <c r="O509" s="212"/>
      <c r="P509" s="212"/>
      <c r="Q509" s="212"/>
      <c r="R509" s="212"/>
      <c r="S509" s="212"/>
      <c r="T509" s="213"/>
      <c r="AT509" s="214" t="s">
        <v>180</v>
      </c>
      <c r="AU509" s="214" t="s">
        <v>87</v>
      </c>
      <c r="AV509" s="12" t="s">
        <v>85</v>
      </c>
      <c r="AW509" s="12" t="s">
        <v>32</v>
      </c>
      <c r="AX509" s="12" t="s">
        <v>77</v>
      </c>
      <c r="AY509" s="214" t="s">
        <v>171</v>
      </c>
    </row>
    <row r="510" spans="1:65" s="13" customFormat="1" ht="11.25">
      <c r="B510" s="215"/>
      <c r="C510" s="216"/>
      <c r="D510" s="206" t="s">
        <v>180</v>
      </c>
      <c r="E510" s="217" t="s">
        <v>1</v>
      </c>
      <c r="F510" s="218" t="s">
        <v>684</v>
      </c>
      <c r="G510" s="216"/>
      <c r="H510" s="219">
        <v>185.3</v>
      </c>
      <c r="I510" s="220"/>
      <c r="J510" s="216"/>
      <c r="K510" s="216"/>
      <c r="L510" s="221"/>
      <c r="M510" s="222"/>
      <c r="N510" s="223"/>
      <c r="O510" s="223"/>
      <c r="P510" s="223"/>
      <c r="Q510" s="223"/>
      <c r="R510" s="223"/>
      <c r="S510" s="223"/>
      <c r="T510" s="224"/>
      <c r="AT510" s="225" t="s">
        <v>180</v>
      </c>
      <c r="AU510" s="225" t="s">
        <v>87</v>
      </c>
      <c r="AV510" s="13" t="s">
        <v>87</v>
      </c>
      <c r="AW510" s="13" t="s">
        <v>32</v>
      </c>
      <c r="AX510" s="13" t="s">
        <v>77</v>
      </c>
      <c r="AY510" s="225" t="s">
        <v>171</v>
      </c>
    </row>
    <row r="511" spans="1:65" s="12" customFormat="1" ht="11.25">
      <c r="B511" s="204"/>
      <c r="C511" s="205"/>
      <c r="D511" s="206" t="s">
        <v>180</v>
      </c>
      <c r="E511" s="207" t="s">
        <v>1</v>
      </c>
      <c r="F511" s="208" t="s">
        <v>685</v>
      </c>
      <c r="G511" s="205"/>
      <c r="H511" s="207" t="s">
        <v>1</v>
      </c>
      <c r="I511" s="209"/>
      <c r="J511" s="205"/>
      <c r="K511" s="205"/>
      <c r="L511" s="210"/>
      <c r="M511" s="211"/>
      <c r="N511" s="212"/>
      <c r="O511" s="212"/>
      <c r="P511" s="212"/>
      <c r="Q511" s="212"/>
      <c r="R511" s="212"/>
      <c r="S511" s="212"/>
      <c r="T511" s="213"/>
      <c r="AT511" s="214" t="s">
        <v>180</v>
      </c>
      <c r="AU511" s="214" t="s">
        <v>87</v>
      </c>
      <c r="AV511" s="12" t="s">
        <v>85</v>
      </c>
      <c r="AW511" s="12" t="s">
        <v>32</v>
      </c>
      <c r="AX511" s="12" t="s">
        <v>77</v>
      </c>
      <c r="AY511" s="214" t="s">
        <v>171</v>
      </c>
    </row>
    <row r="512" spans="1:65" s="13" customFormat="1" ht="11.25">
      <c r="B512" s="215"/>
      <c r="C512" s="216"/>
      <c r="D512" s="206" t="s">
        <v>180</v>
      </c>
      <c r="E512" s="217" t="s">
        <v>1</v>
      </c>
      <c r="F512" s="218" t="s">
        <v>472</v>
      </c>
      <c r="G512" s="216"/>
      <c r="H512" s="219">
        <v>50</v>
      </c>
      <c r="I512" s="220"/>
      <c r="J512" s="216"/>
      <c r="K512" s="216"/>
      <c r="L512" s="221"/>
      <c r="M512" s="222"/>
      <c r="N512" s="223"/>
      <c r="O512" s="223"/>
      <c r="P512" s="223"/>
      <c r="Q512" s="223"/>
      <c r="R512" s="223"/>
      <c r="S512" s="223"/>
      <c r="T512" s="224"/>
      <c r="AT512" s="225" t="s">
        <v>180</v>
      </c>
      <c r="AU512" s="225" t="s">
        <v>87</v>
      </c>
      <c r="AV512" s="13" t="s">
        <v>87</v>
      </c>
      <c r="AW512" s="13" t="s">
        <v>32</v>
      </c>
      <c r="AX512" s="13" t="s">
        <v>77</v>
      </c>
      <c r="AY512" s="225" t="s">
        <v>171</v>
      </c>
    </row>
    <row r="513" spans="1:65" s="12" customFormat="1" ht="11.25">
      <c r="B513" s="204"/>
      <c r="C513" s="205"/>
      <c r="D513" s="206" t="s">
        <v>180</v>
      </c>
      <c r="E513" s="207" t="s">
        <v>1</v>
      </c>
      <c r="F513" s="208" t="s">
        <v>676</v>
      </c>
      <c r="G513" s="205"/>
      <c r="H513" s="207" t="s">
        <v>1</v>
      </c>
      <c r="I513" s="209"/>
      <c r="J513" s="205"/>
      <c r="K513" s="205"/>
      <c r="L513" s="210"/>
      <c r="M513" s="211"/>
      <c r="N513" s="212"/>
      <c r="O513" s="212"/>
      <c r="P513" s="212"/>
      <c r="Q513" s="212"/>
      <c r="R513" s="212"/>
      <c r="S513" s="212"/>
      <c r="T513" s="213"/>
      <c r="AT513" s="214" t="s">
        <v>180</v>
      </c>
      <c r="AU513" s="214" t="s">
        <v>87</v>
      </c>
      <c r="AV513" s="12" t="s">
        <v>85</v>
      </c>
      <c r="AW513" s="12" t="s">
        <v>32</v>
      </c>
      <c r="AX513" s="12" t="s">
        <v>77</v>
      </c>
      <c r="AY513" s="214" t="s">
        <v>171</v>
      </c>
    </row>
    <row r="514" spans="1:65" s="13" customFormat="1" ht="11.25">
      <c r="B514" s="215"/>
      <c r="C514" s="216"/>
      <c r="D514" s="206" t="s">
        <v>180</v>
      </c>
      <c r="E514" s="217" t="s">
        <v>1</v>
      </c>
      <c r="F514" s="218" t="s">
        <v>677</v>
      </c>
      <c r="G514" s="216"/>
      <c r="H514" s="219">
        <v>31</v>
      </c>
      <c r="I514" s="220"/>
      <c r="J514" s="216"/>
      <c r="K514" s="216"/>
      <c r="L514" s="221"/>
      <c r="M514" s="222"/>
      <c r="N514" s="223"/>
      <c r="O514" s="223"/>
      <c r="P514" s="223"/>
      <c r="Q514" s="223"/>
      <c r="R514" s="223"/>
      <c r="S514" s="223"/>
      <c r="T514" s="224"/>
      <c r="AT514" s="225" t="s">
        <v>180</v>
      </c>
      <c r="AU514" s="225" t="s">
        <v>87</v>
      </c>
      <c r="AV514" s="13" t="s">
        <v>87</v>
      </c>
      <c r="AW514" s="13" t="s">
        <v>32</v>
      </c>
      <c r="AX514" s="13" t="s">
        <v>77</v>
      </c>
      <c r="AY514" s="225" t="s">
        <v>171</v>
      </c>
    </row>
    <row r="515" spans="1:65" s="12" customFormat="1" ht="11.25">
      <c r="B515" s="204"/>
      <c r="C515" s="205"/>
      <c r="D515" s="206" t="s">
        <v>180</v>
      </c>
      <c r="E515" s="207" t="s">
        <v>1</v>
      </c>
      <c r="F515" s="208" t="s">
        <v>678</v>
      </c>
      <c r="G515" s="205"/>
      <c r="H515" s="207" t="s">
        <v>1</v>
      </c>
      <c r="I515" s="209"/>
      <c r="J515" s="205"/>
      <c r="K515" s="205"/>
      <c r="L515" s="210"/>
      <c r="M515" s="211"/>
      <c r="N515" s="212"/>
      <c r="O515" s="212"/>
      <c r="P515" s="212"/>
      <c r="Q515" s="212"/>
      <c r="R515" s="212"/>
      <c r="S515" s="212"/>
      <c r="T515" s="213"/>
      <c r="AT515" s="214" t="s">
        <v>180</v>
      </c>
      <c r="AU515" s="214" t="s">
        <v>87</v>
      </c>
      <c r="AV515" s="12" t="s">
        <v>85</v>
      </c>
      <c r="AW515" s="12" t="s">
        <v>32</v>
      </c>
      <c r="AX515" s="12" t="s">
        <v>77</v>
      </c>
      <c r="AY515" s="214" t="s">
        <v>171</v>
      </c>
    </row>
    <row r="516" spans="1:65" s="13" customFormat="1" ht="11.25">
      <c r="B516" s="215"/>
      <c r="C516" s="216"/>
      <c r="D516" s="206" t="s">
        <v>180</v>
      </c>
      <c r="E516" s="217" t="s">
        <v>1</v>
      </c>
      <c r="F516" s="218" t="s">
        <v>686</v>
      </c>
      <c r="G516" s="216"/>
      <c r="H516" s="219">
        <v>3.7</v>
      </c>
      <c r="I516" s="220"/>
      <c r="J516" s="216"/>
      <c r="K516" s="216"/>
      <c r="L516" s="221"/>
      <c r="M516" s="222"/>
      <c r="N516" s="223"/>
      <c r="O516" s="223"/>
      <c r="P516" s="223"/>
      <c r="Q516" s="223"/>
      <c r="R516" s="223"/>
      <c r="S516" s="223"/>
      <c r="T516" s="224"/>
      <c r="AT516" s="225" t="s">
        <v>180</v>
      </c>
      <c r="AU516" s="225" t="s">
        <v>87</v>
      </c>
      <c r="AV516" s="13" t="s">
        <v>87</v>
      </c>
      <c r="AW516" s="13" t="s">
        <v>32</v>
      </c>
      <c r="AX516" s="13" t="s">
        <v>77</v>
      </c>
      <c r="AY516" s="225" t="s">
        <v>171</v>
      </c>
    </row>
    <row r="517" spans="1:65" s="14" customFormat="1" ht="11.25">
      <c r="B517" s="226"/>
      <c r="C517" s="227"/>
      <c r="D517" s="206" t="s">
        <v>180</v>
      </c>
      <c r="E517" s="228" t="s">
        <v>1</v>
      </c>
      <c r="F517" s="229" t="s">
        <v>210</v>
      </c>
      <c r="G517" s="227"/>
      <c r="H517" s="230">
        <v>270</v>
      </c>
      <c r="I517" s="231"/>
      <c r="J517" s="227"/>
      <c r="K517" s="227"/>
      <c r="L517" s="232"/>
      <c r="M517" s="233"/>
      <c r="N517" s="234"/>
      <c r="O517" s="234"/>
      <c r="P517" s="234"/>
      <c r="Q517" s="234"/>
      <c r="R517" s="234"/>
      <c r="S517" s="234"/>
      <c r="T517" s="235"/>
      <c r="AT517" s="236" t="s">
        <v>180</v>
      </c>
      <c r="AU517" s="236" t="s">
        <v>87</v>
      </c>
      <c r="AV517" s="14" t="s">
        <v>178</v>
      </c>
      <c r="AW517" s="14" t="s">
        <v>32</v>
      </c>
      <c r="AX517" s="14" t="s">
        <v>85</v>
      </c>
      <c r="AY517" s="236" t="s">
        <v>171</v>
      </c>
    </row>
    <row r="518" spans="1:65" s="1" customFormat="1" ht="24.2" customHeight="1">
      <c r="A518" s="34"/>
      <c r="B518" s="35"/>
      <c r="C518" s="192" t="s">
        <v>687</v>
      </c>
      <c r="D518" s="192" t="s">
        <v>173</v>
      </c>
      <c r="E518" s="193" t="s">
        <v>688</v>
      </c>
      <c r="F518" s="194" t="s">
        <v>689</v>
      </c>
      <c r="G518" s="195" t="s">
        <v>220</v>
      </c>
      <c r="H518" s="196">
        <v>270</v>
      </c>
      <c r="I518" s="197">
        <v>29</v>
      </c>
      <c r="J518" s="196">
        <f>ROUND(I518*H518,2)</f>
        <v>7830</v>
      </c>
      <c r="K518" s="194" t="s">
        <v>177</v>
      </c>
      <c r="L518" s="39"/>
      <c r="M518" s="198" t="s">
        <v>1</v>
      </c>
      <c r="N518" s="199" t="s">
        <v>42</v>
      </c>
      <c r="O518" s="71"/>
      <c r="P518" s="200">
        <f>O518*H518</f>
        <v>0</v>
      </c>
      <c r="Q518" s="200">
        <v>2.5000000000000001E-4</v>
      </c>
      <c r="R518" s="200">
        <f>Q518*H518</f>
        <v>6.7500000000000004E-2</v>
      </c>
      <c r="S518" s="200">
        <v>0</v>
      </c>
      <c r="T518" s="201">
        <f>S518*H518</f>
        <v>0</v>
      </c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R518" s="202" t="s">
        <v>178</v>
      </c>
      <c r="AT518" s="202" t="s">
        <v>173</v>
      </c>
      <c r="AU518" s="202" t="s">
        <v>87</v>
      </c>
      <c r="AY518" s="17" t="s">
        <v>171</v>
      </c>
      <c r="BE518" s="203">
        <f>IF(N518="základní",J518,0)</f>
        <v>7830</v>
      </c>
      <c r="BF518" s="203">
        <f>IF(N518="snížená",J518,0)</f>
        <v>0</v>
      </c>
      <c r="BG518" s="203">
        <f>IF(N518="zákl. přenesená",J518,0)</f>
        <v>0</v>
      </c>
      <c r="BH518" s="203">
        <f>IF(N518="sníž. přenesená",J518,0)</f>
        <v>0</v>
      </c>
      <c r="BI518" s="203">
        <f>IF(N518="nulová",J518,0)</f>
        <v>0</v>
      </c>
      <c r="BJ518" s="17" t="s">
        <v>85</v>
      </c>
      <c r="BK518" s="203">
        <f>ROUND(I518*H518,2)</f>
        <v>7830</v>
      </c>
      <c r="BL518" s="17" t="s">
        <v>178</v>
      </c>
      <c r="BM518" s="202" t="s">
        <v>690</v>
      </c>
    </row>
    <row r="519" spans="1:65" s="1" customFormat="1" ht="37.9" customHeight="1">
      <c r="A519" s="34"/>
      <c r="B519" s="35"/>
      <c r="C519" s="192" t="s">
        <v>691</v>
      </c>
      <c r="D519" s="192" t="s">
        <v>173</v>
      </c>
      <c r="E519" s="193" t="s">
        <v>692</v>
      </c>
      <c r="F519" s="194" t="s">
        <v>693</v>
      </c>
      <c r="G519" s="195" t="s">
        <v>282</v>
      </c>
      <c r="H519" s="196">
        <v>64</v>
      </c>
      <c r="I519" s="197">
        <v>1958</v>
      </c>
      <c r="J519" s="196">
        <f>ROUND(I519*H519,2)</f>
        <v>125312</v>
      </c>
      <c r="K519" s="194" t="s">
        <v>1</v>
      </c>
      <c r="L519" s="39"/>
      <c r="M519" s="198" t="s">
        <v>1</v>
      </c>
      <c r="N519" s="199" t="s">
        <v>42</v>
      </c>
      <c r="O519" s="71"/>
      <c r="P519" s="200">
        <f>O519*H519</f>
        <v>0</v>
      </c>
      <c r="Q519" s="200">
        <v>0</v>
      </c>
      <c r="R519" s="200">
        <f>Q519*H519</f>
        <v>0</v>
      </c>
      <c r="S519" s="200">
        <v>0</v>
      </c>
      <c r="T519" s="201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202" t="s">
        <v>178</v>
      </c>
      <c r="AT519" s="202" t="s">
        <v>173</v>
      </c>
      <c r="AU519" s="202" t="s">
        <v>87</v>
      </c>
      <c r="AY519" s="17" t="s">
        <v>171</v>
      </c>
      <c r="BE519" s="203">
        <f>IF(N519="základní",J519,0)</f>
        <v>125312</v>
      </c>
      <c r="BF519" s="203">
        <f>IF(N519="snížená",J519,0)</f>
        <v>0</v>
      </c>
      <c r="BG519" s="203">
        <f>IF(N519="zákl. přenesená",J519,0)</f>
        <v>0</v>
      </c>
      <c r="BH519" s="203">
        <f>IF(N519="sníž. přenesená",J519,0)</f>
        <v>0</v>
      </c>
      <c r="BI519" s="203">
        <f>IF(N519="nulová",J519,0)</f>
        <v>0</v>
      </c>
      <c r="BJ519" s="17" t="s">
        <v>85</v>
      </c>
      <c r="BK519" s="203">
        <f>ROUND(I519*H519,2)</f>
        <v>125312</v>
      </c>
      <c r="BL519" s="17" t="s">
        <v>178</v>
      </c>
      <c r="BM519" s="202" t="s">
        <v>694</v>
      </c>
    </row>
    <row r="520" spans="1:65" s="13" customFormat="1" ht="11.25">
      <c r="B520" s="215"/>
      <c r="C520" s="216"/>
      <c r="D520" s="206" t="s">
        <v>180</v>
      </c>
      <c r="E520" s="217" t="s">
        <v>1</v>
      </c>
      <c r="F520" s="218" t="s">
        <v>695</v>
      </c>
      <c r="G520" s="216"/>
      <c r="H520" s="219">
        <v>64</v>
      </c>
      <c r="I520" s="220"/>
      <c r="J520" s="216"/>
      <c r="K520" s="216"/>
      <c r="L520" s="221"/>
      <c r="M520" s="222"/>
      <c r="N520" s="223"/>
      <c r="O520" s="223"/>
      <c r="P520" s="223"/>
      <c r="Q520" s="223"/>
      <c r="R520" s="223"/>
      <c r="S520" s="223"/>
      <c r="T520" s="224"/>
      <c r="AT520" s="225" t="s">
        <v>180</v>
      </c>
      <c r="AU520" s="225" t="s">
        <v>87</v>
      </c>
      <c r="AV520" s="13" t="s">
        <v>87</v>
      </c>
      <c r="AW520" s="13" t="s">
        <v>32</v>
      </c>
      <c r="AX520" s="13" t="s">
        <v>85</v>
      </c>
      <c r="AY520" s="225" t="s">
        <v>171</v>
      </c>
    </row>
    <row r="521" spans="1:65" s="1" customFormat="1" ht="37.9" customHeight="1">
      <c r="A521" s="34"/>
      <c r="B521" s="35"/>
      <c r="C521" s="192" t="s">
        <v>696</v>
      </c>
      <c r="D521" s="192" t="s">
        <v>173</v>
      </c>
      <c r="E521" s="193" t="s">
        <v>697</v>
      </c>
      <c r="F521" s="194" t="s">
        <v>698</v>
      </c>
      <c r="G521" s="195" t="s">
        <v>282</v>
      </c>
      <c r="H521" s="196">
        <v>64</v>
      </c>
      <c r="I521" s="197">
        <v>2420</v>
      </c>
      <c r="J521" s="196">
        <f>ROUND(I521*H521,2)</f>
        <v>154880</v>
      </c>
      <c r="K521" s="194" t="s">
        <v>1</v>
      </c>
      <c r="L521" s="39"/>
      <c r="M521" s="198" t="s">
        <v>1</v>
      </c>
      <c r="N521" s="199" t="s">
        <v>42</v>
      </c>
      <c r="O521" s="71"/>
      <c r="P521" s="200">
        <f>O521*H521</f>
        <v>0</v>
      </c>
      <c r="Q521" s="200">
        <v>0</v>
      </c>
      <c r="R521" s="200">
        <f>Q521*H521</f>
        <v>0</v>
      </c>
      <c r="S521" s="200">
        <v>0</v>
      </c>
      <c r="T521" s="201">
        <f>S521*H521</f>
        <v>0</v>
      </c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R521" s="202" t="s">
        <v>178</v>
      </c>
      <c r="AT521" s="202" t="s">
        <v>173</v>
      </c>
      <c r="AU521" s="202" t="s">
        <v>87</v>
      </c>
      <c r="AY521" s="17" t="s">
        <v>171</v>
      </c>
      <c r="BE521" s="203">
        <f>IF(N521="základní",J521,0)</f>
        <v>154880</v>
      </c>
      <c r="BF521" s="203">
        <f>IF(N521="snížená",J521,0)</f>
        <v>0</v>
      </c>
      <c r="BG521" s="203">
        <f>IF(N521="zákl. přenesená",J521,0)</f>
        <v>0</v>
      </c>
      <c r="BH521" s="203">
        <f>IF(N521="sníž. přenesená",J521,0)</f>
        <v>0</v>
      </c>
      <c r="BI521" s="203">
        <f>IF(N521="nulová",J521,0)</f>
        <v>0</v>
      </c>
      <c r="BJ521" s="17" t="s">
        <v>85</v>
      </c>
      <c r="BK521" s="203">
        <f>ROUND(I521*H521,2)</f>
        <v>154880</v>
      </c>
      <c r="BL521" s="17" t="s">
        <v>178</v>
      </c>
      <c r="BM521" s="202" t="s">
        <v>699</v>
      </c>
    </row>
    <row r="522" spans="1:65" s="13" customFormat="1" ht="11.25">
      <c r="B522" s="215"/>
      <c r="C522" s="216"/>
      <c r="D522" s="206" t="s">
        <v>180</v>
      </c>
      <c r="E522" s="217" t="s">
        <v>1</v>
      </c>
      <c r="F522" s="218" t="s">
        <v>695</v>
      </c>
      <c r="G522" s="216"/>
      <c r="H522" s="219">
        <v>64</v>
      </c>
      <c r="I522" s="220"/>
      <c r="J522" s="216"/>
      <c r="K522" s="216"/>
      <c r="L522" s="221"/>
      <c r="M522" s="222"/>
      <c r="N522" s="223"/>
      <c r="O522" s="223"/>
      <c r="P522" s="223"/>
      <c r="Q522" s="223"/>
      <c r="R522" s="223"/>
      <c r="S522" s="223"/>
      <c r="T522" s="224"/>
      <c r="AT522" s="225" t="s">
        <v>180</v>
      </c>
      <c r="AU522" s="225" t="s">
        <v>87</v>
      </c>
      <c r="AV522" s="13" t="s">
        <v>87</v>
      </c>
      <c r="AW522" s="13" t="s">
        <v>32</v>
      </c>
      <c r="AX522" s="13" t="s">
        <v>85</v>
      </c>
      <c r="AY522" s="225" t="s">
        <v>171</v>
      </c>
    </row>
    <row r="523" spans="1:65" s="1" customFormat="1" ht="24.2" customHeight="1">
      <c r="A523" s="34"/>
      <c r="B523" s="35"/>
      <c r="C523" s="192" t="s">
        <v>700</v>
      </c>
      <c r="D523" s="192" t="s">
        <v>173</v>
      </c>
      <c r="E523" s="193" t="s">
        <v>701</v>
      </c>
      <c r="F523" s="194" t="s">
        <v>702</v>
      </c>
      <c r="G523" s="195" t="s">
        <v>220</v>
      </c>
      <c r="H523" s="196">
        <v>112.9</v>
      </c>
      <c r="I523" s="197">
        <v>18</v>
      </c>
      <c r="J523" s="196">
        <f>ROUND(I523*H523,2)</f>
        <v>2032.2</v>
      </c>
      <c r="K523" s="194" t="s">
        <v>177</v>
      </c>
      <c r="L523" s="39"/>
      <c r="M523" s="198" t="s">
        <v>1</v>
      </c>
      <c r="N523" s="199" t="s">
        <v>42</v>
      </c>
      <c r="O523" s="71"/>
      <c r="P523" s="200">
        <f>O523*H523</f>
        <v>0</v>
      </c>
      <c r="Q523" s="200">
        <v>0</v>
      </c>
      <c r="R523" s="200">
        <f>Q523*H523</f>
        <v>0</v>
      </c>
      <c r="S523" s="200">
        <v>0</v>
      </c>
      <c r="T523" s="201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202" t="s">
        <v>178</v>
      </c>
      <c r="AT523" s="202" t="s">
        <v>173</v>
      </c>
      <c r="AU523" s="202" t="s">
        <v>87</v>
      </c>
      <c r="AY523" s="17" t="s">
        <v>171</v>
      </c>
      <c r="BE523" s="203">
        <f>IF(N523="základní",J523,0)</f>
        <v>2032.2</v>
      </c>
      <c r="BF523" s="203">
        <f>IF(N523="snížená",J523,0)</f>
        <v>0</v>
      </c>
      <c r="BG523" s="203">
        <f>IF(N523="zákl. přenesená",J523,0)</f>
        <v>0</v>
      </c>
      <c r="BH523" s="203">
        <f>IF(N523="sníž. přenesená",J523,0)</f>
        <v>0</v>
      </c>
      <c r="BI523" s="203">
        <f>IF(N523="nulová",J523,0)</f>
        <v>0</v>
      </c>
      <c r="BJ523" s="17" t="s">
        <v>85</v>
      </c>
      <c r="BK523" s="203">
        <f>ROUND(I523*H523,2)</f>
        <v>2032.2</v>
      </c>
      <c r="BL523" s="17" t="s">
        <v>178</v>
      </c>
      <c r="BM523" s="202" t="s">
        <v>703</v>
      </c>
    </row>
    <row r="524" spans="1:65" s="12" customFormat="1" ht="11.25">
      <c r="B524" s="204"/>
      <c r="C524" s="205"/>
      <c r="D524" s="206" t="s">
        <v>180</v>
      </c>
      <c r="E524" s="207" t="s">
        <v>1</v>
      </c>
      <c r="F524" s="208" t="s">
        <v>704</v>
      </c>
      <c r="G524" s="205"/>
      <c r="H524" s="207" t="s">
        <v>1</v>
      </c>
      <c r="I524" s="209"/>
      <c r="J524" s="205"/>
      <c r="K524" s="205"/>
      <c r="L524" s="210"/>
      <c r="M524" s="211"/>
      <c r="N524" s="212"/>
      <c r="O524" s="212"/>
      <c r="P524" s="212"/>
      <c r="Q524" s="212"/>
      <c r="R524" s="212"/>
      <c r="S524" s="212"/>
      <c r="T524" s="213"/>
      <c r="AT524" s="214" t="s">
        <v>180</v>
      </c>
      <c r="AU524" s="214" t="s">
        <v>87</v>
      </c>
      <c r="AV524" s="12" t="s">
        <v>85</v>
      </c>
      <c r="AW524" s="12" t="s">
        <v>32</v>
      </c>
      <c r="AX524" s="12" t="s">
        <v>77</v>
      </c>
      <c r="AY524" s="214" t="s">
        <v>171</v>
      </c>
    </row>
    <row r="525" spans="1:65" s="13" customFormat="1" ht="11.25">
      <c r="B525" s="215"/>
      <c r="C525" s="216"/>
      <c r="D525" s="206" t="s">
        <v>180</v>
      </c>
      <c r="E525" s="217" t="s">
        <v>1</v>
      </c>
      <c r="F525" s="218" t="s">
        <v>705</v>
      </c>
      <c r="G525" s="216"/>
      <c r="H525" s="219">
        <v>58.1</v>
      </c>
      <c r="I525" s="220"/>
      <c r="J525" s="216"/>
      <c r="K525" s="216"/>
      <c r="L525" s="221"/>
      <c r="M525" s="222"/>
      <c r="N525" s="223"/>
      <c r="O525" s="223"/>
      <c r="P525" s="223"/>
      <c r="Q525" s="223"/>
      <c r="R525" s="223"/>
      <c r="S525" s="223"/>
      <c r="T525" s="224"/>
      <c r="AT525" s="225" t="s">
        <v>180</v>
      </c>
      <c r="AU525" s="225" t="s">
        <v>87</v>
      </c>
      <c r="AV525" s="13" t="s">
        <v>87</v>
      </c>
      <c r="AW525" s="13" t="s">
        <v>32</v>
      </c>
      <c r="AX525" s="13" t="s">
        <v>77</v>
      </c>
      <c r="AY525" s="225" t="s">
        <v>171</v>
      </c>
    </row>
    <row r="526" spans="1:65" s="13" customFormat="1" ht="11.25">
      <c r="B526" s="215"/>
      <c r="C526" s="216"/>
      <c r="D526" s="206" t="s">
        <v>180</v>
      </c>
      <c r="E526" s="217" t="s">
        <v>1</v>
      </c>
      <c r="F526" s="218" t="s">
        <v>706</v>
      </c>
      <c r="G526" s="216"/>
      <c r="H526" s="219">
        <v>4.6500000000000004</v>
      </c>
      <c r="I526" s="220"/>
      <c r="J526" s="216"/>
      <c r="K526" s="216"/>
      <c r="L526" s="221"/>
      <c r="M526" s="222"/>
      <c r="N526" s="223"/>
      <c r="O526" s="223"/>
      <c r="P526" s="223"/>
      <c r="Q526" s="223"/>
      <c r="R526" s="223"/>
      <c r="S526" s="223"/>
      <c r="T526" s="224"/>
      <c r="AT526" s="225" t="s">
        <v>180</v>
      </c>
      <c r="AU526" s="225" t="s">
        <v>87</v>
      </c>
      <c r="AV526" s="13" t="s">
        <v>87</v>
      </c>
      <c r="AW526" s="13" t="s">
        <v>32</v>
      </c>
      <c r="AX526" s="13" t="s">
        <v>77</v>
      </c>
      <c r="AY526" s="225" t="s">
        <v>171</v>
      </c>
    </row>
    <row r="527" spans="1:65" s="12" customFormat="1" ht="11.25">
      <c r="B527" s="204"/>
      <c r="C527" s="205"/>
      <c r="D527" s="206" t="s">
        <v>180</v>
      </c>
      <c r="E527" s="207" t="s">
        <v>1</v>
      </c>
      <c r="F527" s="208" t="s">
        <v>707</v>
      </c>
      <c r="G527" s="205"/>
      <c r="H527" s="207" t="s">
        <v>1</v>
      </c>
      <c r="I527" s="209"/>
      <c r="J527" s="205"/>
      <c r="K527" s="205"/>
      <c r="L527" s="210"/>
      <c r="M527" s="211"/>
      <c r="N527" s="212"/>
      <c r="O527" s="212"/>
      <c r="P527" s="212"/>
      <c r="Q527" s="212"/>
      <c r="R527" s="212"/>
      <c r="S527" s="212"/>
      <c r="T527" s="213"/>
      <c r="AT527" s="214" t="s">
        <v>180</v>
      </c>
      <c r="AU527" s="214" t="s">
        <v>87</v>
      </c>
      <c r="AV527" s="12" t="s">
        <v>85</v>
      </c>
      <c r="AW527" s="12" t="s">
        <v>32</v>
      </c>
      <c r="AX527" s="12" t="s">
        <v>77</v>
      </c>
      <c r="AY527" s="214" t="s">
        <v>171</v>
      </c>
    </row>
    <row r="528" spans="1:65" s="13" customFormat="1" ht="11.25">
      <c r="B528" s="215"/>
      <c r="C528" s="216"/>
      <c r="D528" s="206" t="s">
        <v>180</v>
      </c>
      <c r="E528" s="217" t="s">
        <v>1</v>
      </c>
      <c r="F528" s="218" t="s">
        <v>708</v>
      </c>
      <c r="G528" s="216"/>
      <c r="H528" s="219">
        <v>38.1</v>
      </c>
      <c r="I528" s="220"/>
      <c r="J528" s="216"/>
      <c r="K528" s="216"/>
      <c r="L528" s="221"/>
      <c r="M528" s="222"/>
      <c r="N528" s="223"/>
      <c r="O528" s="223"/>
      <c r="P528" s="223"/>
      <c r="Q528" s="223"/>
      <c r="R528" s="223"/>
      <c r="S528" s="223"/>
      <c r="T528" s="224"/>
      <c r="AT528" s="225" t="s">
        <v>180</v>
      </c>
      <c r="AU528" s="225" t="s">
        <v>87</v>
      </c>
      <c r="AV528" s="13" t="s">
        <v>87</v>
      </c>
      <c r="AW528" s="13" t="s">
        <v>32</v>
      </c>
      <c r="AX528" s="13" t="s">
        <v>77</v>
      </c>
      <c r="AY528" s="225" t="s">
        <v>171</v>
      </c>
    </row>
    <row r="529" spans="1:65" s="13" customFormat="1" ht="11.25">
      <c r="B529" s="215"/>
      <c r="C529" s="216"/>
      <c r="D529" s="206" t="s">
        <v>180</v>
      </c>
      <c r="E529" s="217" t="s">
        <v>1</v>
      </c>
      <c r="F529" s="218" t="s">
        <v>709</v>
      </c>
      <c r="G529" s="216"/>
      <c r="H529" s="219">
        <v>12.05</v>
      </c>
      <c r="I529" s="220"/>
      <c r="J529" s="216"/>
      <c r="K529" s="216"/>
      <c r="L529" s="221"/>
      <c r="M529" s="222"/>
      <c r="N529" s="223"/>
      <c r="O529" s="223"/>
      <c r="P529" s="223"/>
      <c r="Q529" s="223"/>
      <c r="R529" s="223"/>
      <c r="S529" s="223"/>
      <c r="T529" s="224"/>
      <c r="AT529" s="225" t="s">
        <v>180</v>
      </c>
      <c r="AU529" s="225" t="s">
        <v>87</v>
      </c>
      <c r="AV529" s="13" t="s">
        <v>87</v>
      </c>
      <c r="AW529" s="13" t="s">
        <v>32</v>
      </c>
      <c r="AX529" s="13" t="s">
        <v>77</v>
      </c>
      <c r="AY529" s="225" t="s">
        <v>171</v>
      </c>
    </row>
    <row r="530" spans="1:65" s="14" customFormat="1" ht="11.25">
      <c r="B530" s="226"/>
      <c r="C530" s="227"/>
      <c r="D530" s="206" t="s">
        <v>180</v>
      </c>
      <c r="E530" s="228" t="s">
        <v>1</v>
      </c>
      <c r="F530" s="229" t="s">
        <v>210</v>
      </c>
      <c r="G530" s="227"/>
      <c r="H530" s="230">
        <v>112.89999999999999</v>
      </c>
      <c r="I530" s="231"/>
      <c r="J530" s="227"/>
      <c r="K530" s="227"/>
      <c r="L530" s="232"/>
      <c r="M530" s="233"/>
      <c r="N530" s="234"/>
      <c r="O530" s="234"/>
      <c r="P530" s="234"/>
      <c r="Q530" s="234"/>
      <c r="R530" s="234"/>
      <c r="S530" s="234"/>
      <c r="T530" s="235"/>
      <c r="AT530" s="236" t="s">
        <v>180</v>
      </c>
      <c r="AU530" s="236" t="s">
        <v>87</v>
      </c>
      <c r="AV530" s="14" t="s">
        <v>178</v>
      </c>
      <c r="AW530" s="14" t="s">
        <v>32</v>
      </c>
      <c r="AX530" s="14" t="s">
        <v>85</v>
      </c>
      <c r="AY530" s="236" t="s">
        <v>171</v>
      </c>
    </row>
    <row r="531" spans="1:65" s="1" customFormat="1" ht="16.5" customHeight="1">
      <c r="A531" s="34"/>
      <c r="B531" s="35"/>
      <c r="C531" s="192" t="s">
        <v>710</v>
      </c>
      <c r="D531" s="192" t="s">
        <v>173</v>
      </c>
      <c r="E531" s="193" t="s">
        <v>711</v>
      </c>
      <c r="F531" s="194" t="s">
        <v>712</v>
      </c>
      <c r="G531" s="195" t="s">
        <v>220</v>
      </c>
      <c r="H531" s="196">
        <v>485</v>
      </c>
      <c r="I531" s="197">
        <v>18</v>
      </c>
      <c r="J531" s="196">
        <f>ROUND(I531*H531,2)</f>
        <v>8730</v>
      </c>
      <c r="K531" s="194" t="s">
        <v>177</v>
      </c>
      <c r="L531" s="39"/>
      <c r="M531" s="198" t="s">
        <v>1</v>
      </c>
      <c r="N531" s="199" t="s">
        <v>42</v>
      </c>
      <c r="O531" s="71"/>
      <c r="P531" s="200">
        <f>O531*H531</f>
        <v>0</v>
      </c>
      <c r="Q531" s="200">
        <v>0</v>
      </c>
      <c r="R531" s="200">
        <f>Q531*H531</f>
        <v>0</v>
      </c>
      <c r="S531" s="200">
        <v>0</v>
      </c>
      <c r="T531" s="201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202" t="s">
        <v>178</v>
      </c>
      <c r="AT531" s="202" t="s">
        <v>173</v>
      </c>
      <c r="AU531" s="202" t="s">
        <v>87</v>
      </c>
      <c r="AY531" s="17" t="s">
        <v>171</v>
      </c>
      <c r="BE531" s="203">
        <f>IF(N531="základní",J531,0)</f>
        <v>8730</v>
      </c>
      <c r="BF531" s="203">
        <f>IF(N531="snížená",J531,0)</f>
        <v>0</v>
      </c>
      <c r="BG531" s="203">
        <f>IF(N531="zákl. přenesená",J531,0)</f>
        <v>0</v>
      </c>
      <c r="BH531" s="203">
        <f>IF(N531="sníž. přenesená",J531,0)</f>
        <v>0</v>
      </c>
      <c r="BI531" s="203">
        <f>IF(N531="nulová",J531,0)</f>
        <v>0</v>
      </c>
      <c r="BJ531" s="17" t="s">
        <v>85</v>
      </c>
      <c r="BK531" s="203">
        <f>ROUND(I531*H531,2)</f>
        <v>8730</v>
      </c>
      <c r="BL531" s="17" t="s">
        <v>178</v>
      </c>
      <c r="BM531" s="202" t="s">
        <v>713</v>
      </c>
    </row>
    <row r="532" spans="1:65" s="12" customFormat="1" ht="11.25">
      <c r="B532" s="204"/>
      <c r="C532" s="205"/>
      <c r="D532" s="206" t="s">
        <v>180</v>
      </c>
      <c r="E532" s="207" t="s">
        <v>1</v>
      </c>
      <c r="F532" s="208" t="s">
        <v>714</v>
      </c>
      <c r="G532" s="205"/>
      <c r="H532" s="207" t="s">
        <v>1</v>
      </c>
      <c r="I532" s="209"/>
      <c r="J532" s="205"/>
      <c r="K532" s="205"/>
      <c r="L532" s="210"/>
      <c r="M532" s="211"/>
      <c r="N532" s="212"/>
      <c r="O532" s="212"/>
      <c r="P532" s="212"/>
      <c r="Q532" s="212"/>
      <c r="R532" s="212"/>
      <c r="S532" s="212"/>
      <c r="T532" s="213"/>
      <c r="AT532" s="214" t="s">
        <v>180</v>
      </c>
      <c r="AU532" s="214" t="s">
        <v>87</v>
      </c>
      <c r="AV532" s="12" t="s">
        <v>85</v>
      </c>
      <c r="AW532" s="12" t="s">
        <v>32</v>
      </c>
      <c r="AX532" s="12" t="s">
        <v>77</v>
      </c>
      <c r="AY532" s="214" t="s">
        <v>171</v>
      </c>
    </row>
    <row r="533" spans="1:65" s="12" customFormat="1" ht="11.25">
      <c r="B533" s="204"/>
      <c r="C533" s="205"/>
      <c r="D533" s="206" t="s">
        <v>180</v>
      </c>
      <c r="E533" s="207" t="s">
        <v>1</v>
      </c>
      <c r="F533" s="208" t="s">
        <v>715</v>
      </c>
      <c r="G533" s="205"/>
      <c r="H533" s="207" t="s">
        <v>1</v>
      </c>
      <c r="I533" s="209"/>
      <c r="J533" s="205"/>
      <c r="K533" s="205"/>
      <c r="L533" s="210"/>
      <c r="M533" s="211"/>
      <c r="N533" s="212"/>
      <c r="O533" s="212"/>
      <c r="P533" s="212"/>
      <c r="Q533" s="212"/>
      <c r="R533" s="212"/>
      <c r="S533" s="212"/>
      <c r="T533" s="213"/>
      <c r="AT533" s="214" t="s">
        <v>180</v>
      </c>
      <c r="AU533" s="214" t="s">
        <v>87</v>
      </c>
      <c r="AV533" s="12" t="s">
        <v>85</v>
      </c>
      <c r="AW533" s="12" t="s">
        <v>32</v>
      </c>
      <c r="AX533" s="12" t="s">
        <v>77</v>
      </c>
      <c r="AY533" s="214" t="s">
        <v>171</v>
      </c>
    </row>
    <row r="534" spans="1:65" s="13" customFormat="1" ht="11.25">
      <c r="B534" s="215"/>
      <c r="C534" s="216"/>
      <c r="D534" s="206" t="s">
        <v>180</v>
      </c>
      <c r="E534" s="217" t="s">
        <v>1</v>
      </c>
      <c r="F534" s="218" t="s">
        <v>716</v>
      </c>
      <c r="G534" s="216"/>
      <c r="H534" s="219">
        <v>485</v>
      </c>
      <c r="I534" s="220"/>
      <c r="J534" s="216"/>
      <c r="K534" s="216"/>
      <c r="L534" s="221"/>
      <c r="M534" s="222"/>
      <c r="N534" s="223"/>
      <c r="O534" s="223"/>
      <c r="P534" s="223"/>
      <c r="Q534" s="223"/>
      <c r="R534" s="223"/>
      <c r="S534" s="223"/>
      <c r="T534" s="224"/>
      <c r="AT534" s="225" t="s">
        <v>180</v>
      </c>
      <c r="AU534" s="225" t="s">
        <v>87</v>
      </c>
      <c r="AV534" s="13" t="s">
        <v>87</v>
      </c>
      <c r="AW534" s="13" t="s">
        <v>32</v>
      </c>
      <c r="AX534" s="13" t="s">
        <v>85</v>
      </c>
      <c r="AY534" s="225" t="s">
        <v>171</v>
      </c>
    </row>
    <row r="535" spans="1:65" s="1" customFormat="1" ht="33" customHeight="1">
      <c r="A535" s="34"/>
      <c r="B535" s="35"/>
      <c r="C535" s="192" t="s">
        <v>717</v>
      </c>
      <c r="D535" s="192" t="s">
        <v>173</v>
      </c>
      <c r="E535" s="193" t="s">
        <v>718</v>
      </c>
      <c r="F535" s="194" t="s">
        <v>719</v>
      </c>
      <c r="G535" s="195" t="s">
        <v>176</v>
      </c>
      <c r="H535" s="196">
        <v>0.63</v>
      </c>
      <c r="I535" s="197">
        <v>4992</v>
      </c>
      <c r="J535" s="196">
        <f>ROUND(I535*H535,2)</f>
        <v>3144.96</v>
      </c>
      <c r="K535" s="194" t="s">
        <v>177</v>
      </c>
      <c r="L535" s="39"/>
      <c r="M535" s="198" t="s">
        <v>1</v>
      </c>
      <c r="N535" s="199" t="s">
        <v>42</v>
      </c>
      <c r="O535" s="71"/>
      <c r="P535" s="200">
        <f>O535*H535</f>
        <v>0</v>
      </c>
      <c r="Q535" s="200">
        <v>2.3010199999999998</v>
      </c>
      <c r="R535" s="200">
        <f>Q535*H535</f>
        <v>1.4496426</v>
      </c>
      <c r="S535" s="200">
        <v>0</v>
      </c>
      <c r="T535" s="201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202" t="s">
        <v>178</v>
      </c>
      <c r="AT535" s="202" t="s">
        <v>173</v>
      </c>
      <c r="AU535" s="202" t="s">
        <v>87</v>
      </c>
      <c r="AY535" s="17" t="s">
        <v>171</v>
      </c>
      <c r="BE535" s="203">
        <f>IF(N535="základní",J535,0)</f>
        <v>3144.96</v>
      </c>
      <c r="BF535" s="203">
        <f>IF(N535="snížená",J535,0)</f>
        <v>0</v>
      </c>
      <c r="BG535" s="203">
        <f>IF(N535="zákl. přenesená",J535,0)</f>
        <v>0</v>
      </c>
      <c r="BH535" s="203">
        <f>IF(N535="sníž. přenesená",J535,0)</f>
        <v>0</v>
      </c>
      <c r="BI535" s="203">
        <f>IF(N535="nulová",J535,0)</f>
        <v>0</v>
      </c>
      <c r="BJ535" s="17" t="s">
        <v>85</v>
      </c>
      <c r="BK535" s="203">
        <f>ROUND(I535*H535,2)</f>
        <v>3144.96</v>
      </c>
      <c r="BL535" s="17" t="s">
        <v>178</v>
      </c>
      <c r="BM535" s="202" t="s">
        <v>720</v>
      </c>
    </row>
    <row r="536" spans="1:65" s="12" customFormat="1" ht="11.25">
      <c r="B536" s="204"/>
      <c r="C536" s="205"/>
      <c r="D536" s="206" t="s">
        <v>180</v>
      </c>
      <c r="E536" s="207" t="s">
        <v>1</v>
      </c>
      <c r="F536" s="208" t="s">
        <v>721</v>
      </c>
      <c r="G536" s="205"/>
      <c r="H536" s="207" t="s">
        <v>1</v>
      </c>
      <c r="I536" s="209"/>
      <c r="J536" s="205"/>
      <c r="K536" s="205"/>
      <c r="L536" s="210"/>
      <c r="M536" s="211"/>
      <c r="N536" s="212"/>
      <c r="O536" s="212"/>
      <c r="P536" s="212"/>
      <c r="Q536" s="212"/>
      <c r="R536" s="212"/>
      <c r="S536" s="212"/>
      <c r="T536" s="213"/>
      <c r="AT536" s="214" t="s">
        <v>180</v>
      </c>
      <c r="AU536" s="214" t="s">
        <v>87</v>
      </c>
      <c r="AV536" s="12" t="s">
        <v>85</v>
      </c>
      <c r="AW536" s="12" t="s">
        <v>32</v>
      </c>
      <c r="AX536" s="12" t="s">
        <v>77</v>
      </c>
      <c r="AY536" s="214" t="s">
        <v>171</v>
      </c>
    </row>
    <row r="537" spans="1:65" s="13" customFormat="1" ht="11.25">
      <c r="B537" s="215"/>
      <c r="C537" s="216"/>
      <c r="D537" s="206" t="s">
        <v>180</v>
      </c>
      <c r="E537" s="217" t="s">
        <v>1</v>
      </c>
      <c r="F537" s="218" t="s">
        <v>722</v>
      </c>
      <c r="G537" s="216"/>
      <c r="H537" s="219">
        <v>0.63</v>
      </c>
      <c r="I537" s="220"/>
      <c r="J537" s="216"/>
      <c r="K537" s="216"/>
      <c r="L537" s="221"/>
      <c r="M537" s="222"/>
      <c r="N537" s="223"/>
      <c r="O537" s="223"/>
      <c r="P537" s="223"/>
      <c r="Q537" s="223"/>
      <c r="R537" s="223"/>
      <c r="S537" s="223"/>
      <c r="T537" s="224"/>
      <c r="AT537" s="225" t="s">
        <v>180</v>
      </c>
      <c r="AU537" s="225" t="s">
        <v>87</v>
      </c>
      <c r="AV537" s="13" t="s">
        <v>87</v>
      </c>
      <c r="AW537" s="13" t="s">
        <v>32</v>
      </c>
      <c r="AX537" s="13" t="s">
        <v>85</v>
      </c>
      <c r="AY537" s="225" t="s">
        <v>171</v>
      </c>
    </row>
    <row r="538" spans="1:65" s="1" customFormat="1" ht="33" customHeight="1">
      <c r="A538" s="34"/>
      <c r="B538" s="35"/>
      <c r="C538" s="192" t="s">
        <v>723</v>
      </c>
      <c r="D538" s="192" t="s">
        <v>173</v>
      </c>
      <c r="E538" s="193" t="s">
        <v>724</v>
      </c>
      <c r="F538" s="194" t="s">
        <v>725</v>
      </c>
      <c r="G538" s="195" t="s">
        <v>176</v>
      </c>
      <c r="H538" s="196">
        <v>0.3</v>
      </c>
      <c r="I538" s="197">
        <v>5447</v>
      </c>
      <c r="J538" s="196">
        <f>ROUND(I538*H538,2)</f>
        <v>1634.1</v>
      </c>
      <c r="K538" s="194" t="s">
        <v>177</v>
      </c>
      <c r="L538" s="39"/>
      <c r="M538" s="198" t="s">
        <v>1</v>
      </c>
      <c r="N538" s="199" t="s">
        <v>42</v>
      </c>
      <c r="O538" s="71"/>
      <c r="P538" s="200">
        <f>O538*H538</f>
        <v>0</v>
      </c>
      <c r="Q538" s="200">
        <v>2.5018699999999998</v>
      </c>
      <c r="R538" s="200">
        <f>Q538*H538</f>
        <v>0.75056099999999992</v>
      </c>
      <c r="S538" s="200">
        <v>0</v>
      </c>
      <c r="T538" s="201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202" t="s">
        <v>178</v>
      </c>
      <c r="AT538" s="202" t="s">
        <v>173</v>
      </c>
      <c r="AU538" s="202" t="s">
        <v>87</v>
      </c>
      <c r="AY538" s="17" t="s">
        <v>171</v>
      </c>
      <c r="BE538" s="203">
        <f>IF(N538="základní",J538,0)</f>
        <v>1634.1</v>
      </c>
      <c r="BF538" s="203">
        <f>IF(N538="snížená",J538,0)</f>
        <v>0</v>
      </c>
      <c r="BG538" s="203">
        <f>IF(N538="zákl. přenesená",J538,0)</f>
        <v>0</v>
      </c>
      <c r="BH538" s="203">
        <f>IF(N538="sníž. přenesená",J538,0)</f>
        <v>0</v>
      </c>
      <c r="BI538" s="203">
        <f>IF(N538="nulová",J538,0)</f>
        <v>0</v>
      </c>
      <c r="BJ538" s="17" t="s">
        <v>85</v>
      </c>
      <c r="BK538" s="203">
        <f>ROUND(I538*H538,2)</f>
        <v>1634.1</v>
      </c>
      <c r="BL538" s="17" t="s">
        <v>178</v>
      </c>
      <c r="BM538" s="202" t="s">
        <v>726</v>
      </c>
    </row>
    <row r="539" spans="1:65" s="12" customFormat="1" ht="11.25">
      <c r="B539" s="204"/>
      <c r="C539" s="205"/>
      <c r="D539" s="206" t="s">
        <v>180</v>
      </c>
      <c r="E539" s="207" t="s">
        <v>1</v>
      </c>
      <c r="F539" s="208" t="s">
        <v>727</v>
      </c>
      <c r="G539" s="205"/>
      <c r="H539" s="207" t="s">
        <v>1</v>
      </c>
      <c r="I539" s="209"/>
      <c r="J539" s="205"/>
      <c r="K539" s="205"/>
      <c r="L539" s="210"/>
      <c r="M539" s="211"/>
      <c r="N539" s="212"/>
      <c r="O539" s="212"/>
      <c r="P539" s="212"/>
      <c r="Q539" s="212"/>
      <c r="R539" s="212"/>
      <c r="S539" s="212"/>
      <c r="T539" s="213"/>
      <c r="AT539" s="214" t="s">
        <v>180</v>
      </c>
      <c r="AU539" s="214" t="s">
        <v>87</v>
      </c>
      <c r="AV539" s="12" t="s">
        <v>85</v>
      </c>
      <c r="AW539" s="12" t="s">
        <v>32</v>
      </c>
      <c r="AX539" s="12" t="s">
        <v>77</v>
      </c>
      <c r="AY539" s="214" t="s">
        <v>171</v>
      </c>
    </row>
    <row r="540" spans="1:65" s="12" customFormat="1" ht="11.25">
      <c r="B540" s="204"/>
      <c r="C540" s="205"/>
      <c r="D540" s="206" t="s">
        <v>180</v>
      </c>
      <c r="E540" s="207" t="s">
        <v>1</v>
      </c>
      <c r="F540" s="208" t="s">
        <v>728</v>
      </c>
      <c r="G540" s="205"/>
      <c r="H540" s="207" t="s">
        <v>1</v>
      </c>
      <c r="I540" s="209"/>
      <c r="J540" s="205"/>
      <c r="K540" s="205"/>
      <c r="L540" s="210"/>
      <c r="M540" s="211"/>
      <c r="N540" s="212"/>
      <c r="O540" s="212"/>
      <c r="P540" s="212"/>
      <c r="Q540" s="212"/>
      <c r="R540" s="212"/>
      <c r="S540" s="212"/>
      <c r="T540" s="213"/>
      <c r="AT540" s="214" t="s">
        <v>180</v>
      </c>
      <c r="AU540" s="214" t="s">
        <v>87</v>
      </c>
      <c r="AV540" s="12" t="s">
        <v>85</v>
      </c>
      <c r="AW540" s="12" t="s">
        <v>32</v>
      </c>
      <c r="AX540" s="12" t="s">
        <v>77</v>
      </c>
      <c r="AY540" s="214" t="s">
        <v>171</v>
      </c>
    </row>
    <row r="541" spans="1:65" s="13" customFormat="1" ht="11.25">
      <c r="B541" s="215"/>
      <c r="C541" s="216"/>
      <c r="D541" s="206" t="s">
        <v>180</v>
      </c>
      <c r="E541" s="217" t="s">
        <v>1</v>
      </c>
      <c r="F541" s="218" t="s">
        <v>729</v>
      </c>
      <c r="G541" s="216"/>
      <c r="H541" s="219">
        <v>0.3</v>
      </c>
      <c r="I541" s="220"/>
      <c r="J541" s="216"/>
      <c r="K541" s="216"/>
      <c r="L541" s="221"/>
      <c r="M541" s="222"/>
      <c r="N541" s="223"/>
      <c r="O541" s="223"/>
      <c r="P541" s="223"/>
      <c r="Q541" s="223"/>
      <c r="R541" s="223"/>
      <c r="S541" s="223"/>
      <c r="T541" s="224"/>
      <c r="AT541" s="225" t="s">
        <v>180</v>
      </c>
      <c r="AU541" s="225" t="s">
        <v>87</v>
      </c>
      <c r="AV541" s="13" t="s">
        <v>87</v>
      </c>
      <c r="AW541" s="13" t="s">
        <v>32</v>
      </c>
      <c r="AX541" s="13" t="s">
        <v>85</v>
      </c>
      <c r="AY541" s="225" t="s">
        <v>171</v>
      </c>
    </row>
    <row r="542" spans="1:65" s="1" customFormat="1" ht="16.5" customHeight="1">
      <c r="A542" s="34"/>
      <c r="B542" s="35"/>
      <c r="C542" s="192" t="s">
        <v>730</v>
      </c>
      <c r="D542" s="192" t="s">
        <v>173</v>
      </c>
      <c r="E542" s="193" t="s">
        <v>731</v>
      </c>
      <c r="F542" s="194" t="s">
        <v>732</v>
      </c>
      <c r="G542" s="195" t="s">
        <v>220</v>
      </c>
      <c r="H542" s="196">
        <v>2.12</v>
      </c>
      <c r="I542" s="197">
        <v>411</v>
      </c>
      <c r="J542" s="196">
        <f>ROUND(I542*H542,2)</f>
        <v>871.32</v>
      </c>
      <c r="K542" s="194" t="s">
        <v>177</v>
      </c>
      <c r="L542" s="39"/>
      <c r="M542" s="198" t="s">
        <v>1</v>
      </c>
      <c r="N542" s="199" t="s">
        <v>42</v>
      </c>
      <c r="O542" s="71"/>
      <c r="P542" s="200">
        <f>O542*H542</f>
        <v>0</v>
      </c>
      <c r="Q542" s="200">
        <v>1.3520000000000001E-2</v>
      </c>
      <c r="R542" s="200">
        <f>Q542*H542</f>
        <v>2.8662400000000005E-2</v>
      </c>
      <c r="S542" s="200">
        <v>0</v>
      </c>
      <c r="T542" s="201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202" t="s">
        <v>178</v>
      </c>
      <c r="AT542" s="202" t="s">
        <v>173</v>
      </c>
      <c r="AU542" s="202" t="s">
        <v>87</v>
      </c>
      <c r="AY542" s="17" t="s">
        <v>171</v>
      </c>
      <c r="BE542" s="203">
        <f>IF(N542="základní",J542,0)</f>
        <v>871.32</v>
      </c>
      <c r="BF542" s="203">
        <f>IF(N542="snížená",J542,0)</f>
        <v>0</v>
      </c>
      <c r="BG542" s="203">
        <f>IF(N542="zákl. přenesená",J542,0)</f>
        <v>0</v>
      </c>
      <c r="BH542" s="203">
        <f>IF(N542="sníž. přenesená",J542,0)</f>
        <v>0</v>
      </c>
      <c r="BI542" s="203">
        <f>IF(N542="nulová",J542,0)</f>
        <v>0</v>
      </c>
      <c r="BJ542" s="17" t="s">
        <v>85</v>
      </c>
      <c r="BK542" s="203">
        <f>ROUND(I542*H542,2)</f>
        <v>871.32</v>
      </c>
      <c r="BL542" s="17" t="s">
        <v>178</v>
      </c>
      <c r="BM542" s="202" t="s">
        <v>733</v>
      </c>
    </row>
    <row r="543" spans="1:65" s="12" customFormat="1" ht="11.25">
      <c r="B543" s="204"/>
      <c r="C543" s="205"/>
      <c r="D543" s="206" t="s">
        <v>180</v>
      </c>
      <c r="E543" s="207" t="s">
        <v>1</v>
      </c>
      <c r="F543" s="208" t="s">
        <v>727</v>
      </c>
      <c r="G543" s="205"/>
      <c r="H543" s="207" t="s">
        <v>1</v>
      </c>
      <c r="I543" s="209"/>
      <c r="J543" s="205"/>
      <c r="K543" s="205"/>
      <c r="L543" s="210"/>
      <c r="M543" s="211"/>
      <c r="N543" s="212"/>
      <c r="O543" s="212"/>
      <c r="P543" s="212"/>
      <c r="Q543" s="212"/>
      <c r="R543" s="212"/>
      <c r="S543" s="212"/>
      <c r="T543" s="213"/>
      <c r="AT543" s="214" t="s">
        <v>180</v>
      </c>
      <c r="AU543" s="214" t="s">
        <v>87</v>
      </c>
      <c r="AV543" s="12" t="s">
        <v>85</v>
      </c>
      <c r="AW543" s="12" t="s">
        <v>32</v>
      </c>
      <c r="AX543" s="12" t="s">
        <v>77</v>
      </c>
      <c r="AY543" s="214" t="s">
        <v>171</v>
      </c>
    </row>
    <row r="544" spans="1:65" s="12" customFormat="1" ht="11.25">
      <c r="B544" s="204"/>
      <c r="C544" s="205"/>
      <c r="D544" s="206" t="s">
        <v>180</v>
      </c>
      <c r="E544" s="207" t="s">
        <v>1</v>
      </c>
      <c r="F544" s="208" t="s">
        <v>728</v>
      </c>
      <c r="G544" s="205"/>
      <c r="H544" s="207" t="s">
        <v>1</v>
      </c>
      <c r="I544" s="209"/>
      <c r="J544" s="205"/>
      <c r="K544" s="205"/>
      <c r="L544" s="210"/>
      <c r="M544" s="211"/>
      <c r="N544" s="212"/>
      <c r="O544" s="212"/>
      <c r="P544" s="212"/>
      <c r="Q544" s="212"/>
      <c r="R544" s="212"/>
      <c r="S544" s="212"/>
      <c r="T544" s="213"/>
      <c r="AT544" s="214" t="s">
        <v>180</v>
      </c>
      <c r="AU544" s="214" t="s">
        <v>87</v>
      </c>
      <c r="AV544" s="12" t="s">
        <v>85</v>
      </c>
      <c r="AW544" s="12" t="s">
        <v>32</v>
      </c>
      <c r="AX544" s="12" t="s">
        <v>77</v>
      </c>
      <c r="AY544" s="214" t="s">
        <v>171</v>
      </c>
    </row>
    <row r="545" spans="1:65" s="13" customFormat="1" ht="11.25">
      <c r="B545" s="215"/>
      <c r="C545" s="216"/>
      <c r="D545" s="206" t="s">
        <v>180</v>
      </c>
      <c r="E545" s="217" t="s">
        <v>1</v>
      </c>
      <c r="F545" s="218" t="s">
        <v>734</v>
      </c>
      <c r="G545" s="216"/>
      <c r="H545" s="219">
        <v>2.12</v>
      </c>
      <c r="I545" s="220"/>
      <c r="J545" s="216"/>
      <c r="K545" s="216"/>
      <c r="L545" s="221"/>
      <c r="M545" s="222"/>
      <c r="N545" s="223"/>
      <c r="O545" s="223"/>
      <c r="P545" s="223"/>
      <c r="Q545" s="223"/>
      <c r="R545" s="223"/>
      <c r="S545" s="223"/>
      <c r="T545" s="224"/>
      <c r="AT545" s="225" t="s">
        <v>180</v>
      </c>
      <c r="AU545" s="225" t="s">
        <v>87</v>
      </c>
      <c r="AV545" s="13" t="s">
        <v>87</v>
      </c>
      <c r="AW545" s="13" t="s">
        <v>32</v>
      </c>
      <c r="AX545" s="13" t="s">
        <v>85</v>
      </c>
      <c r="AY545" s="225" t="s">
        <v>171</v>
      </c>
    </row>
    <row r="546" spans="1:65" s="1" customFormat="1" ht="16.5" customHeight="1">
      <c r="A546" s="34"/>
      <c r="B546" s="35"/>
      <c r="C546" s="192" t="s">
        <v>735</v>
      </c>
      <c r="D546" s="192" t="s">
        <v>173</v>
      </c>
      <c r="E546" s="193" t="s">
        <v>736</v>
      </c>
      <c r="F546" s="194" t="s">
        <v>737</v>
      </c>
      <c r="G546" s="195" t="s">
        <v>220</v>
      </c>
      <c r="H546" s="196">
        <v>2.12</v>
      </c>
      <c r="I546" s="197">
        <v>92.4</v>
      </c>
      <c r="J546" s="196">
        <f>ROUND(I546*H546,2)</f>
        <v>195.89</v>
      </c>
      <c r="K546" s="194" t="s">
        <v>177</v>
      </c>
      <c r="L546" s="39"/>
      <c r="M546" s="198" t="s">
        <v>1</v>
      </c>
      <c r="N546" s="199" t="s">
        <v>42</v>
      </c>
      <c r="O546" s="71"/>
      <c r="P546" s="200">
        <f>O546*H546</f>
        <v>0</v>
      </c>
      <c r="Q546" s="200">
        <v>0</v>
      </c>
      <c r="R546" s="200">
        <f>Q546*H546</f>
        <v>0</v>
      </c>
      <c r="S546" s="200">
        <v>0</v>
      </c>
      <c r="T546" s="201">
        <f>S546*H546</f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202" t="s">
        <v>178</v>
      </c>
      <c r="AT546" s="202" t="s">
        <v>173</v>
      </c>
      <c r="AU546" s="202" t="s">
        <v>87</v>
      </c>
      <c r="AY546" s="17" t="s">
        <v>171</v>
      </c>
      <c r="BE546" s="203">
        <f>IF(N546="základní",J546,0)</f>
        <v>195.89</v>
      </c>
      <c r="BF546" s="203">
        <f>IF(N546="snížená",J546,0)</f>
        <v>0</v>
      </c>
      <c r="BG546" s="203">
        <f>IF(N546="zákl. přenesená",J546,0)</f>
        <v>0</v>
      </c>
      <c r="BH546" s="203">
        <f>IF(N546="sníž. přenesená",J546,0)</f>
        <v>0</v>
      </c>
      <c r="BI546" s="203">
        <f>IF(N546="nulová",J546,0)</f>
        <v>0</v>
      </c>
      <c r="BJ546" s="17" t="s">
        <v>85</v>
      </c>
      <c r="BK546" s="203">
        <f>ROUND(I546*H546,2)</f>
        <v>195.89</v>
      </c>
      <c r="BL546" s="17" t="s">
        <v>178</v>
      </c>
      <c r="BM546" s="202" t="s">
        <v>738</v>
      </c>
    </row>
    <row r="547" spans="1:65" s="1" customFormat="1" ht="24.2" customHeight="1">
      <c r="A547" s="34"/>
      <c r="B547" s="35"/>
      <c r="C547" s="192" t="s">
        <v>739</v>
      </c>
      <c r="D547" s="192" t="s">
        <v>173</v>
      </c>
      <c r="E547" s="193" t="s">
        <v>740</v>
      </c>
      <c r="F547" s="194" t="s">
        <v>741</v>
      </c>
      <c r="G547" s="195" t="s">
        <v>220</v>
      </c>
      <c r="H547" s="196">
        <v>0.06</v>
      </c>
      <c r="I547" s="197">
        <v>4550</v>
      </c>
      <c r="J547" s="196">
        <f>ROUND(I547*H547,2)</f>
        <v>273</v>
      </c>
      <c r="K547" s="194" t="s">
        <v>177</v>
      </c>
      <c r="L547" s="39"/>
      <c r="M547" s="198" t="s">
        <v>1</v>
      </c>
      <c r="N547" s="199" t="s">
        <v>42</v>
      </c>
      <c r="O547" s="71"/>
      <c r="P547" s="200">
        <f>O547*H547</f>
        <v>0</v>
      </c>
      <c r="Q547" s="200">
        <v>4.4679999999999997E-2</v>
      </c>
      <c r="R547" s="200">
        <f>Q547*H547</f>
        <v>2.6807999999999997E-3</v>
      </c>
      <c r="S547" s="200">
        <v>0</v>
      </c>
      <c r="T547" s="201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202" t="s">
        <v>178</v>
      </c>
      <c r="AT547" s="202" t="s">
        <v>173</v>
      </c>
      <c r="AU547" s="202" t="s">
        <v>87</v>
      </c>
      <c r="AY547" s="17" t="s">
        <v>171</v>
      </c>
      <c r="BE547" s="203">
        <f>IF(N547="základní",J547,0)</f>
        <v>273</v>
      </c>
      <c r="BF547" s="203">
        <f>IF(N547="snížená",J547,0)</f>
        <v>0</v>
      </c>
      <c r="BG547" s="203">
        <f>IF(N547="zákl. přenesená",J547,0)</f>
        <v>0</v>
      </c>
      <c r="BH547" s="203">
        <f>IF(N547="sníž. přenesená",J547,0)</f>
        <v>0</v>
      </c>
      <c r="BI547" s="203">
        <f>IF(N547="nulová",J547,0)</f>
        <v>0</v>
      </c>
      <c r="BJ547" s="17" t="s">
        <v>85</v>
      </c>
      <c r="BK547" s="203">
        <f>ROUND(I547*H547,2)</f>
        <v>273</v>
      </c>
      <c r="BL547" s="17" t="s">
        <v>178</v>
      </c>
      <c r="BM547" s="202" t="s">
        <v>742</v>
      </c>
    </row>
    <row r="548" spans="1:65" s="12" customFormat="1" ht="11.25">
      <c r="B548" s="204"/>
      <c r="C548" s="205"/>
      <c r="D548" s="206" t="s">
        <v>180</v>
      </c>
      <c r="E548" s="207" t="s">
        <v>1</v>
      </c>
      <c r="F548" s="208" t="s">
        <v>743</v>
      </c>
      <c r="G548" s="205"/>
      <c r="H548" s="207" t="s">
        <v>1</v>
      </c>
      <c r="I548" s="209"/>
      <c r="J548" s="205"/>
      <c r="K548" s="205"/>
      <c r="L548" s="210"/>
      <c r="M548" s="211"/>
      <c r="N548" s="212"/>
      <c r="O548" s="212"/>
      <c r="P548" s="212"/>
      <c r="Q548" s="212"/>
      <c r="R548" s="212"/>
      <c r="S548" s="212"/>
      <c r="T548" s="213"/>
      <c r="AT548" s="214" t="s">
        <v>180</v>
      </c>
      <c r="AU548" s="214" t="s">
        <v>87</v>
      </c>
      <c r="AV548" s="12" t="s">
        <v>85</v>
      </c>
      <c r="AW548" s="12" t="s">
        <v>32</v>
      </c>
      <c r="AX548" s="12" t="s">
        <v>77</v>
      </c>
      <c r="AY548" s="214" t="s">
        <v>171</v>
      </c>
    </row>
    <row r="549" spans="1:65" s="12" customFormat="1" ht="11.25">
      <c r="B549" s="204"/>
      <c r="C549" s="205"/>
      <c r="D549" s="206" t="s">
        <v>180</v>
      </c>
      <c r="E549" s="207" t="s">
        <v>1</v>
      </c>
      <c r="F549" s="208" t="s">
        <v>744</v>
      </c>
      <c r="G549" s="205"/>
      <c r="H549" s="207" t="s">
        <v>1</v>
      </c>
      <c r="I549" s="209"/>
      <c r="J549" s="205"/>
      <c r="K549" s="205"/>
      <c r="L549" s="210"/>
      <c r="M549" s="211"/>
      <c r="N549" s="212"/>
      <c r="O549" s="212"/>
      <c r="P549" s="212"/>
      <c r="Q549" s="212"/>
      <c r="R549" s="212"/>
      <c r="S549" s="212"/>
      <c r="T549" s="213"/>
      <c r="AT549" s="214" t="s">
        <v>180</v>
      </c>
      <c r="AU549" s="214" t="s">
        <v>87</v>
      </c>
      <c r="AV549" s="12" t="s">
        <v>85</v>
      </c>
      <c r="AW549" s="12" t="s">
        <v>32</v>
      </c>
      <c r="AX549" s="12" t="s">
        <v>77</v>
      </c>
      <c r="AY549" s="214" t="s">
        <v>171</v>
      </c>
    </row>
    <row r="550" spans="1:65" s="13" customFormat="1" ht="11.25">
      <c r="B550" s="215"/>
      <c r="C550" s="216"/>
      <c r="D550" s="206" t="s">
        <v>180</v>
      </c>
      <c r="E550" s="217" t="s">
        <v>1</v>
      </c>
      <c r="F550" s="218" t="s">
        <v>745</v>
      </c>
      <c r="G550" s="216"/>
      <c r="H550" s="219">
        <v>0.06</v>
      </c>
      <c r="I550" s="220"/>
      <c r="J550" s="216"/>
      <c r="K550" s="216"/>
      <c r="L550" s="221"/>
      <c r="M550" s="222"/>
      <c r="N550" s="223"/>
      <c r="O550" s="223"/>
      <c r="P550" s="223"/>
      <c r="Q550" s="223"/>
      <c r="R550" s="223"/>
      <c r="S550" s="223"/>
      <c r="T550" s="224"/>
      <c r="AT550" s="225" t="s">
        <v>180</v>
      </c>
      <c r="AU550" s="225" t="s">
        <v>87</v>
      </c>
      <c r="AV550" s="13" t="s">
        <v>87</v>
      </c>
      <c r="AW550" s="13" t="s">
        <v>32</v>
      </c>
      <c r="AX550" s="13" t="s">
        <v>85</v>
      </c>
      <c r="AY550" s="225" t="s">
        <v>171</v>
      </c>
    </row>
    <row r="551" spans="1:65" s="1" customFormat="1" ht="24.2" customHeight="1">
      <c r="A551" s="34"/>
      <c r="B551" s="35"/>
      <c r="C551" s="192" t="s">
        <v>746</v>
      </c>
      <c r="D551" s="192" t="s">
        <v>173</v>
      </c>
      <c r="E551" s="193" t="s">
        <v>747</v>
      </c>
      <c r="F551" s="194" t="s">
        <v>748</v>
      </c>
      <c r="G551" s="195" t="s">
        <v>220</v>
      </c>
      <c r="H551" s="196">
        <v>1.62</v>
      </c>
      <c r="I551" s="197">
        <v>450</v>
      </c>
      <c r="J551" s="196">
        <f>ROUND(I551*H551,2)</f>
        <v>729</v>
      </c>
      <c r="K551" s="194" t="s">
        <v>177</v>
      </c>
      <c r="L551" s="39"/>
      <c r="M551" s="198" t="s">
        <v>1</v>
      </c>
      <c r="N551" s="199" t="s">
        <v>42</v>
      </c>
      <c r="O551" s="71"/>
      <c r="P551" s="200">
        <f>O551*H551</f>
        <v>0</v>
      </c>
      <c r="Q551" s="200">
        <v>0.11169999999999999</v>
      </c>
      <c r="R551" s="200">
        <f>Q551*H551</f>
        <v>0.180954</v>
      </c>
      <c r="S551" s="200">
        <v>0</v>
      </c>
      <c r="T551" s="201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202" t="s">
        <v>178</v>
      </c>
      <c r="AT551" s="202" t="s">
        <v>173</v>
      </c>
      <c r="AU551" s="202" t="s">
        <v>87</v>
      </c>
      <c r="AY551" s="17" t="s">
        <v>171</v>
      </c>
      <c r="BE551" s="203">
        <f>IF(N551="základní",J551,0)</f>
        <v>729</v>
      </c>
      <c r="BF551" s="203">
        <f>IF(N551="snížená",J551,0)</f>
        <v>0</v>
      </c>
      <c r="BG551" s="203">
        <f>IF(N551="zákl. přenesená",J551,0)</f>
        <v>0</v>
      </c>
      <c r="BH551" s="203">
        <f>IF(N551="sníž. přenesená",J551,0)</f>
        <v>0</v>
      </c>
      <c r="BI551" s="203">
        <f>IF(N551="nulová",J551,0)</f>
        <v>0</v>
      </c>
      <c r="BJ551" s="17" t="s">
        <v>85</v>
      </c>
      <c r="BK551" s="203">
        <f>ROUND(I551*H551,2)</f>
        <v>729</v>
      </c>
      <c r="BL551" s="17" t="s">
        <v>178</v>
      </c>
      <c r="BM551" s="202" t="s">
        <v>749</v>
      </c>
    </row>
    <row r="552" spans="1:65" s="12" customFormat="1" ht="11.25">
      <c r="B552" s="204"/>
      <c r="C552" s="205"/>
      <c r="D552" s="206" t="s">
        <v>180</v>
      </c>
      <c r="E552" s="207" t="s">
        <v>1</v>
      </c>
      <c r="F552" s="208" t="s">
        <v>750</v>
      </c>
      <c r="G552" s="205"/>
      <c r="H552" s="207" t="s">
        <v>1</v>
      </c>
      <c r="I552" s="209"/>
      <c r="J552" s="205"/>
      <c r="K552" s="205"/>
      <c r="L552" s="210"/>
      <c r="M552" s="211"/>
      <c r="N552" s="212"/>
      <c r="O552" s="212"/>
      <c r="P552" s="212"/>
      <c r="Q552" s="212"/>
      <c r="R552" s="212"/>
      <c r="S552" s="212"/>
      <c r="T552" s="213"/>
      <c r="AT552" s="214" t="s">
        <v>180</v>
      </c>
      <c r="AU552" s="214" t="s">
        <v>87</v>
      </c>
      <c r="AV552" s="12" t="s">
        <v>85</v>
      </c>
      <c r="AW552" s="12" t="s">
        <v>32</v>
      </c>
      <c r="AX552" s="12" t="s">
        <v>77</v>
      </c>
      <c r="AY552" s="214" t="s">
        <v>171</v>
      </c>
    </row>
    <row r="553" spans="1:65" s="12" customFormat="1" ht="11.25">
      <c r="B553" s="204"/>
      <c r="C553" s="205"/>
      <c r="D553" s="206" t="s">
        <v>180</v>
      </c>
      <c r="E553" s="207" t="s">
        <v>1</v>
      </c>
      <c r="F553" s="208" t="s">
        <v>751</v>
      </c>
      <c r="G553" s="205"/>
      <c r="H553" s="207" t="s">
        <v>1</v>
      </c>
      <c r="I553" s="209"/>
      <c r="J553" s="205"/>
      <c r="K553" s="205"/>
      <c r="L553" s="210"/>
      <c r="M553" s="211"/>
      <c r="N553" s="212"/>
      <c r="O553" s="212"/>
      <c r="P553" s="212"/>
      <c r="Q553" s="212"/>
      <c r="R553" s="212"/>
      <c r="S553" s="212"/>
      <c r="T553" s="213"/>
      <c r="AT553" s="214" t="s">
        <v>180</v>
      </c>
      <c r="AU553" s="214" t="s">
        <v>87</v>
      </c>
      <c r="AV553" s="12" t="s">
        <v>85</v>
      </c>
      <c r="AW553" s="12" t="s">
        <v>32</v>
      </c>
      <c r="AX553" s="12" t="s">
        <v>77</v>
      </c>
      <c r="AY553" s="214" t="s">
        <v>171</v>
      </c>
    </row>
    <row r="554" spans="1:65" s="13" customFormat="1" ht="11.25">
      <c r="B554" s="215"/>
      <c r="C554" s="216"/>
      <c r="D554" s="206" t="s">
        <v>180</v>
      </c>
      <c r="E554" s="217" t="s">
        <v>1</v>
      </c>
      <c r="F554" s="218" t="s">
        <v>752</v>
      </c>
      <c r="G554" s="216"/>
      <c r="H554" s="219">
        <v>1.62</v>
      </c>
      <c r="I554" s="220"/>
      <c r="J554" s="216"/>
      <c r="K554" s="216"/>
      <c r="L554" s="221"/>
      <c r="M554" s="222"/>
      <c r="N554" s="223"/>
      <c r="O554" s="223"/>
      <c r="P554" s="223"/>
      <c r="Q554" s="223"/>
      <c r="R554" s="223"/>
      <c r="S554" s="223"/>
      <c r="T554" s="224"/>
      <c r="AT554" s="225" t="s">
        <v>180</v>
      </c>
      <c r="AU554" s="225" t="s">
        <v>87</v>
      </c>
      <c r="AV554" s="13" t="s">
        <v>87</v>
      </c>
      <c r="AW554" s="13" t="s">
        <v>32</v>
      </c>
      <c r="AX554" s="13" t="s">
        <v>85</v>
      </c>
      <c r="AY554" s="225" t="s">
        <v>171</v>
      </c>
    </row>
    <row r="555" spans="1:65" s="1" customFormat="1" ht="24.2" customHeight="1">
      <c r="A555" s="34"/>
      <c r="B555" s="35"/>
      <c r="C555" s="192" t="s">
        <v>753</v>
      </c>
      <c r="D555" s="192" t="s">
        <v>173</v>
      </c>
      <c r="E555" s="193" t="s">
        <v>754</v>
      </c>
      <c r="F555" s="194" t="s">
        <v>755</v>
      </c>
      <c r="G555" s="195" t="s">
        <v>220</v>
      </c>
      <c r="H555" s="196">
        <v>3.78</v>
      </c>
      <c r="I555" s="197">
        <v>550</v>
      </c>
      <c r="J555" s="196">
        <f>ROUND(I555*H555,2)</f>
        <v>2079</v>
      </c>
      <c r="K555" s="194" t="s">
        <v>1</v>
      </c>
      <c r="L555" s="39"/>
      <c r="M555" s="198" t="s">
        <v>1</v>
      </c>
      <c r="N555" s="199" t="s">
        <v>42</v>
      </c>
      <c r="O555" s="71"/>
      <c r="P555" s="200">
        <f>O555*H555</f>
        <v>0</v>
      </c>
      <c r="Q555" s="200">
        <v>0</v>
      </c>
      <c r="R555" s="200">
        <f>Q555*H555</f>
        <v>0</v>
      </c>
      <c r="S555" s="200">
        <v>0</v>
      </c>
      <c r="T555" s="201">
        <f>S555*H555</f>
        <v>0</v>
      </c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R555" s="202" t="s">
        <v>178</v>
      </c>
      <c r="AT555" s="202" t="s">
        <v>173</v>
      </c>
      <c r="AU555" s="202" t="s">
        <v>87</v>
      </c>
      <c r="AY555" s="17" t="s">
        <v>171</v>
      </c>
      <c r="BE555" s="203">
        <f>IF(N555="základní",J555,0)</f>
        <v>2079</v>
      </c>
      <c r="BF555" s="203">
        <f>IF(N555="snížená",J555,0)</f>
        <v>0</v>
      </c>
      <c r="BG555" s="203">
        <f>IF(N555="zákl. přenesená",J555,0)</f>
        <v>0</v>
      </c>
      <c r="BH555" s="203">
        <f>IF(N555="sníž. přenesená",J555,0)</f>
        <v>0</v>
      </c>
      <c r="BI555" s="203">
        <f>IF(N555="nulová",J555,0)</f>
        <v>0</v>
      </c>
      <c r="BJ555" s="17" t="s">
        <v>85</v>
      </c>
      <c r="BK555" s="203">
        <f>ROUND(I555*H555,2)</f>
        <v>2079</v>
      </c>
      <c r="BL555" s="17" t="s">
        <v>178</v>
      </c>
      <c r="BM555" s="202" t="s">
        <v>756</v>
      </c>
    </row>
    <row r="556" spans="1:65" s="12" customFormat="1" ht="11.25">
      <c r="B556" s="204"/>
      <c r="C556" s="205"/>
      <c r="D556" s="206" t="s">
        <v>180</v>
      </c>
      <c r="E556" s="207" t="s">
        <v>1</v>
      </c>
      <c r="F556" s="208" t="s">
        <v>757</v>
      </c>
      <c r="G556" s="205"/>
      <c r="H556" s="207" t="s">
        <v>1</v>
      </c>
      <c r="I556" s="209"/>
      <c r="J556" s="205"/>
      <c r="K556" s="205"/>
      <c r="L556" s="210"/>
      <c r="M556" s="211"/>
      <c r="N556" s="212"/>
      <c r="O556" s="212"/>
      <c r="P556" s="212"/>
      <c r="Q556" s="212"/>
      <c r="R556" s="212"/>
      <c r="S556" s="212"/>
      <c r="T556" s="213"/>
      <c r="AT556" s="214" t="s">
        <v>180</v>
      </c>
      <c r="AU556" s="214" t="s">
        <v>87</v>
      </c>
      <c r="AV556" s="12" t="s">
        <v>85</v>
      </c>
      <c r="AW556" s="12" t="s">
        <v>32</v>
      </c>
      <c r="AX556" s="12" t="s">
        <v>77</v>
      </c>
      <c r="AY556" s="214" t="s">
        <v>171</v>
      </c>
    </row>
    <row r="557" spans="1:65" s="13" customFormat="1" ht="11.25">
      <c r="B557" s="215"/>
      <c r="C557" s="216"/>
      <c r="D557" s="206" t="s">
        <v>180</v>
      </c>
      <c r="E557" s="217" t="s">
        <v>1</v>
      </c>
      <c r="F557" s="218" t="s">
        <v>758</v>
      </c>
      <c r="G557" s="216"/>
      <c r="H557" s="219">
        <v>3.78</v>
      </c>
      <c r="I557" s="220"/>
      <c r="J557" s="216"/>
      <c r="K557" s="216"/>
      <c r="L557" s="221"/>
      <c r="M557" s="222"/>
      <c r="N557" s="223"/>
      <c r="O557" s="223"/>
      <c r="P557" s="223"/>
      <c r="Q557" s="223"/>
      <c r="R557" s="223"/>
      <c r="S557" s="223"/>
      <c r="T557" s="224"/>
      <c r="AT557" s="225" t="s">
        <v>180</v>
      </c>
      <c r="AU557" s="225" t="s">
        <v>87</v>
      </c>
      <c r="AV557" s="13" t="s">
        <v>87</v>
      </c>
      <c r="AW557" s="13" t="s">
        <v>32</v>
      </c>
      <c r="AX557" s="13" t="s">
        <v>85</v>
      </c>
      <c r="AY557" s="225" t="s">
        <v>171</v>
      </c>
    </row>
    <row r="558" spans="1:65" s="1" customFormat="1" ht="24.2" customHeight="1">
      <c r="A558" s="34"/>
      <c r="B558" s="35"/>
      <c r="C558" s="192" t="s">
        <v>759</v>
      </c>
      <c r="D558" s="192" t="s">
        <v>173</v>
      </c>
      <c r="E558" s="193" t="s">
        <v>760</v>
      </c>
      <c r="F558" s="194" t="s">
        <v>761</v>
      </c>
      <c r="G558" s="195" t="s">
        <v>308</v>
      </c>
      <c r="H558" s="196">
        <v>1</v>
      </c>
      <c r="I558" s="197">
        <v>85.5</v>
      </c>
      <c r="J558" s="196">
        <f>ROUND(I558*H558,2)</f>
        <v>85.5</v>
      </c>
      <c r="K558" s="194" t="s">
        <v>309</v>
      </c>
      <c r="L558" s="39"/>
      <c r="M558" s="198" t="s">
        <v>1</v>
      </c>
      <c r="N558" s="199" t="s">
        <v>42</v>
      </c>
      <c r="O558" s="71"/>
      <c r="P558" s="200">
        <f>O558*H558</f>
        <v>0</v>
      </c>
      <c r="Q558" s="200">
        <v>0</v>
      </c>
      <c r="R558" s="200">
        <f>Q558*H558</f>
        <v>0</v>
      </c>
      <c r="S558" s="200">
        <v>0</v>
      </c>
      <c r="T558" s="201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202" t="s">
        <v>178</v>
      </c>
      <c r="AT558" s="202" t="s">
        <v>173</v>
      </c>
      <c r="AU558" s="202" t="s">
        <v>87</v>
      </c>
      <c r="AY558" s="17" t="s">
        <v>171</v>
      </c>
      <c r="BE558" s="203">
        <f>IF(N558="základní",J558,0)</f>
        <v>85.5</v>
      </c>
      <c r="BF558" s="203">
        <f>IF(N558="snížená",J558,0)</f>
        <v>0</v>
      </c>
      <c r="BG558" s="203">
        <f>IF(N558="zákl. přenesená",J558,0)</f>
        <v>0</v>
      </c>
      <c r="BH558" s="203">
        <f>IF(N558="sníž. přenesená",J558,0)</f>
        <v>0</v>
      </c>
      <c r="BI558" s="203">
        <f>IF(N558="nulová",J558,0)</f>
        <v>0</v>
      </c>
      <c r="BJ558" s="17" t="s">
        <v>85</v>
      </c>
      <c r="BK558" s="203">
        <f>ROUND(I558*H558,2)</f>
        <v>85.5</v>
      </c>
      <c r="BL558" s="17" t="s">
        <v>178</v>
      </c>
      <c r="BM558" s="202" t="s">
        <v>762</v>
      </c>
    </row>
    <row r="559" spans="1:65" s="12" customFormat="1" ht="11.25">
      <c r="B559" s="204"/>
      <c r="C559" s="205"/>
      <c r="D559" s="206" t="s">
        <v>180</v>
      </c>
      <c r="E559" s="207" t="s">
        <v>1</v>
      </c>
      <c r="F559" s="208" t="s">
        <v>763</v>
      </c>
      <c r="G559" s="205"/>
      <c r="H559" s="207" t="s">
        <v>1</v>
      </c>
      <c r="I559" s="209"/>
      <c r="J559" s="205"/>
      <c r="K559" s="205"/>
      <c r="L559" s="210"/>
      <c r="M559" s="211"/>
      <c r="N559" s="212"/>
      <c r="O559" s="212"/>
      <c r="P559" s="212"/>
      <c r="Q559" s="212"/>
      <c r="R559" s="212"/>
      <c r="S559" s="212"/>
      <c r="T559" s="213"/>
      <c r="AT559" s="214" t="s">
        <v>180</v>
      </c>
      <c r="AU559" s="214" t="s">
        <v>87</v>
      </c>
      <c r="AV559" s="12" t="s">
        <v>85</v>
      </c>
      <c r="AW559" s="12" t="s">
        <v>32</v>
      </c>
      <c r="AX559" s="12" t="s">
        <v>77</v>
      </c>
      <c r="AY559" s="214" t="s">
        <v>171</v>
      </c>
    </row>
    <row r="560" spans="1:65" s="13" customFormat="1" ht="11.25">
      <c r="B560" s="215"/>
      <c r="C560" s="216"/>
      <c r="D560" s="206" t="s">
        <v>180</v>
      </c>
      <c r="E560" s="217" t="s">
        <v>1</v>
      </c>
      <c r="F560" s="218" t="s">
        <v>85</v>
      </c>
      <c r="G560" s="216"/>
      <c r="H560" s="219">
        <v>1</v>
      </c>
      <c r="I560" s="220"/>
      <c r="J560" s="216"/>
      <c r="K560" s="216"/>
      <c r="L560" s="221"/>
      <c r="M560" s="222"/>
      <c r="N560" s="223"/>
      <c r="O560" s="223"/>
      <c r="P560" s="223"/>
      <c r="Q560" s="223"/>
      <c r="R560" s="223"/>
      <c r="S560" s="223"/>
      <c r="T560" s="224"/>
      <c r="AT560" s="225" t="s">
        <v>180</v>
      </c>
      <c r="AU560" s="225" t="s">
        <v>87</v>
      </c>
      <c r="AV560" s="13" t="s">
        <v>87</v>
      </c>
      <c r="AW560" s="13" t="s">
        <v>32</v>
      </c>
      <c r="AX560" s="13" t="s">
        <v>85</v>
      </c>
      <c r="AY560" s="225" t="s">
        <v>171</v>
      </c>
    </row>
    <row r="561" spans="1:65" s="1" customFormat="1" ht="16.5" customHeight="1">
      <c r="A561" s="34"/>
      <c r="B561" s="35"/>
      <c r="C561" s="237" t="s">
        <v>764</v>
      </c>
      <c r="D561" s="237" t="s">
        <v>212</v>
      </c>
      <c r="E561" s="238" t="s">
        <v>765</v>
      </c>
      <c r="F561" s="239" t="s">
        <v>766</v>
      </c>
      <c r="G561" s="240" t="s">
        <v>308</v>
      </c>
      <c r="H561" s="241">
        <v>1</v>
      </c>
      <c r="I561" s="242">
        <v>316</v>
      </c>
      <c r="J561" s="241">
        <f>ROUND(I561*H561,2)</f>
        <v>316</v>
      </c>
      <c r="K561" s="239" t="s">
        <v>177</v>
      </c>
      <c r="L561" s="243"/>
      <c r="M561" s="244" t="s">
        <v>1</v>
      </c>
      <c r="N561" s="245" t="s">
        <v>42</v>
      </c>
      <c r="O561" s="71"/>
      <c r="P561" s="200">
        <f>O561*H561</f>
        <v>0</v>
      </c>
      <c r="Q561" s="200">
        <v>1.64E-3</v>
      </c>
      <c r="R561" s="200">
        <f>Q561*H561</f>
        <v>1.64E-3</v>
      </c>
      <c r="S561" s="200">
        <v>0</v>
      </c>
      <c r="T561" s="201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202" t="s">
        <v>215</v>
      </c>
      <c r="AT561" s="202" t="s">
        <v>212</v>
      </c>
      <c r="AU561" s="202" t="s">
        <v>87</v>
      </c>
      <c r="AY561" s="17" t="s">
        <v>171</v>
      </c>
      <c r="BE561" s="203">
        <f>IF(N561="základní",J561,0)</f>
        <v>316</v>
      </c>
      <c r="BF561" s="203">
        <f>IF(N561="snížená",J561,0)</f>
        <v>0</v>
      </c>
      <c r="BG561" s="203">
        <f>IF(N561="zákl. přenesená",J561,0)</f>
        <v>0</v>
      </c>
      <c r="BH561" s="203">
        <f>IF(N561="sníž. přenesená",J561,0)</f>
        <v>0</v>
      </c>
      <c r="BI561" s="203">
        <f>IF(N561="nulová",J561,0)</f>
        <v>0</v>
      </c>
      <c r="BJ561" s="17" t="s">
        <v>85</v>
      </c>
      <c r="BK561" s="203">
        <f>ROUND(I561*H561,2)</f>
        <v>316</v>
      </c>
      <c r="BL561" s="17" t="s">
        <v>178</v>
      </c>
      <c r="BM561" s="202" t="s">
        <v>767</v>
      </c>
    </row>
    <row r="562" spans="1:65" s="11" customFormat="1" ht="22.9" customHeight="1">
      <c r="B562" s="176"/>
      <c r="C562" s="177"/>
      <c r="D562" s="178" t="s">
        <v>76</v>
      </c>
      <c r="E562" s="190" t="s">
        <v>739</v>
      </c>
      <c r="F562" s="190" t="s">
        <v>768</v>
      </c>
      <c r="G562" s="177"/>
      <c r="H562" s="177"/>
      <c r="I562" s="180"/>
      <c r="J562" s="191">
        <f>BK562</f>
        <v>5836.6</v>
      </c>
      <c r="K562" s="177"/>
      <c r="L562" s="182"/>
      <c r="M562" s="183"/>
      <c r="N562" s="184"/>
      <c r="O562" s="184"/>
      <c r="P562" s="185">
        <f>SUM(P563:P566)</f>
        <v>0</v>
      </c>
      <c r="Q562" s="184"/>
      <c r="R562" s="185">
        <f>SUM(R563:R566)</f>
        <v>2.7488999999999999</v>
      </c>
      <c r="S562" s="184"/>
      <c r="T562" s="186">
        <f>SUM(T563:T566)</f>
        <v>0</v>
      </c>
      <c r="AR562" s="187" t="s">
        <v>85</v>
      </c>
      <c r="AT562" s="188" t="s">
        <v>76</v>
      </c>
      <c r="AU562" s="188" t="s">
        <v>85</v>
      </c>
      <c r="AY562" s="187" t="s">
        <v>171</v>
      </c>
      <c r="BK562" s="189">
        <f>SUM(BK563:BK566)</f>
        <v>5836.6</v>
      </c>
    </row>
    <row r="563" spans="1:65" s="1" customFormat="1" ht="24.2" customHeight="1">
      <c r="A563" s="34"/>
      <c r="B563" s="35"/>
      <c r="C563" s="192" t="s">
        <v>769</v>
      </c>
      <c r="D563" s="192" t="s">
        <v>173</v>
      </c>
      <c r="E563" s="193" t="s">
        <v>770</v>
      </c>
      <c r="F563" s="194" t="s">
        <v>771</v>
      </c>
      <c r="G563" s="195" t="s">
        <v>282</v>
      </c>
      <c r="H563" s="196">
        <v>22</v>
      </c>
      <c r="I563" s="197">
        <v>168</v>
      </c>
      <c r="J563" s="196">
        <f>ROUND(I563*H563,2)</f>
        <v>3696</v>
      </c>
      <c r="K563" s="194" t="s">
        <v>177</v>
      </c>
      <c r="L563" s="39"/>
      <c r="M563" s="198" t="s">
        <v>1</v>
      </c>
      <c r="N563" s="199" t="s">
        <v>42</v>
      </c>
      <c r="O563" s="71"/>
      <c r="P563" s="200">
        <f>O563*H563</f>
        <v>0</v>
      </c>
      <c r="Q563" s="200">
        <v>0.10095</v>
      </c>
      <c r="R563" s="200">
        <f>Q563*H563</f>
        <v>2.2208999999999999</v>
      </c>
      <c r="S563" s="200">
        <v>0</v>
      </c>
      <c r="T563" s="201">
        <f>S563*H563</f>
        <v>0</v>
      </c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R563" s="202" t="s">
        <v>178</v>
      </c>
      <c r="AT563" s="202" t="s">
        <v>173</v>
      </c>
      <c r="AU563" s="202" t="s">
        <v>87</v>
      </c>
      <c r="AY563" s="17" t="s">
        <v>171</v>
      </c>
      <c r="BE563" s="203">
        <f>IF(N563="základní",J563,0)</f>
        <v>3696</v>
      </c>
      <c r="BF563" s="203">
        <f>IF(N563="snížená",J563,0)</f>
        <v>0</v>
      </c>
      <c r="BG563" s="203">
        <f>IF(N563="zákl. přenesená",J563,0)</f>
        <v>0</v>
      </c>
      <c r="BH563" s="203">
        <f>IF(N563="sníž. přenesená",J563,0)</f>
        <v>0</v>
      </c>
      <c r="BI563" s="203">
        <f>IF(N563="nulová",J563,0)</f>
        <v>0</v>
      </c>
      <c r="BJ563" s="17" t="s">
        <v>85</v>
      </c>
      <c r="BK563" s="203">
        <f>ROUND(I563*H563,2)</f>
        <v>3696</v>
      </c>
      <c r="BL563" s="17" t="s">
        <v>178</v>
      </c>
      <c r="BM563" s="202" t="s">
        <v>772</v>
      </c>
    </row>
    <row r="564" spans="1:65" s="12" customFormat="1" ht="11.25">
      <c r="B564" s="204"/>
      <c r="C564" s="205"/>
      <c r="D564" s="206" t="s">
        <v>180</v>
      </c>
      <c r="E564" s="207" t="s">
        <v>1</v>
      </c>
      <c r="F564" s="208" t="s">
        <v>773</v>
      </c>
      <c r="G564" s="205"/>
      <c r="H564" s="207" t="s">
        <v>1</v>
      </c>
      <c r="I564" s="209"/>
      <c r="J564" s="205"/>
      <c r="K564" s="205"/>
      <c r="L564" s="210"/>
      <c r="M564" s="211"/>
      <c r="N564" s="212"/>
      <c r="O564" s="212"/>
      <c r="P564" s="212"/>
      <c r="Q564" s="212"/>
      <c r="R564" s="212"/>
      <c r="S564" s="212"/>
      <c r="T564" s="213"/>
      <c r="AT564" s="214" t="s">
        <v>180</v>
      </c>
      <c r="AU564" s="214" t="s">
        <v>87</v>
      </c>
      <c r="AV564" s="12" t="s">
        <v>85</v>
      </c>
      <c r="AW564" s="12" t="s">
        <v>32</v>
      </c>
      <c r="AX564" s="12" t="s">
        <v>77</v>
      </c>
      <c r="AY564" s="214" t="s">
        <v>171</v>
      </c>
    </row>
    <row r="565" spans="1:65" s="13" customFormat="1" ht="11.25">
      <c r="B565" s="215"/>
      <c r="C565" s="216"/>
      <c r="D565" s="206" t="s">
        <v>180</v>
      </c>
      <c r="E565" s="217" t="s">
        <v>1</v>
      </c>
      <c r="F565" s="218" t="s">
        <v>301</v>
      </c>
      <c r="G565" s="216"/>
      <c r="H565" s="219">
        <v>22</v>
      </c>
      <c r="I565" s="220"/>
      <c r="J565" s="216"/>
      <c r="K565" s="216"/>
      <c r="L565" s="221"/>
      <c r="M565" s="222"/>
      <c r="N565" s="223"/>
      <c r="O565" s="223"/>
      <c r="P565" s="223"/>
      <c r="Q565" s="223"/>
      <c r="R565" s="223"/>
      <c r="S565" s="223"/>
      <c r="T565" s="224"/>
      <c r="AT565" s="225" t="s">
        <v>180</v>
      </c>
      <c r="AU565" s="225" t="s">
        <v>87</v>
      </c>
      <c r="AV565" s="13" t="s">
        <v>87</v>
      </c>
      <c r="AW565" s="13" t="s">
        <v>32</v>
      </c>
      <c r="AX565" s="13" t="s">
        <v>85</v>
      </c>
      <c r="AY565" s="225" t="s">
        <v>171</v>
      </c>
    </row>
    <row r="566" spans="1:65" s="1" customFormat="1" ht="16.5" customHeight="1">
      <c r="A566" s="34"/>
      <c r="B566" s="35"/>
      <c r="C566" s="237" t="s">
        <v>774</v>
      </c>
      <c r="D566" s="237" t="s">
        <v>212</v>
      </c>
      <c r="E566" s="238" t="s">
        <v>775</v>
      </c>
      <c r="F566" s="239" t="s">
        <v>776</v>
      </c>
      <c r="G566" s="240" t="s">
        <v>282</v>
      </c>
      <c r="H566" s="241">
        <v>22</v>
      </c>
      <c r="I566" s="242">
        <v>97.3</v>
      </c>
      <c r="J566" s="241">
        <f>ROUND(I566*H566,2)</f>
        <v>2140.6</v>
      </c>
      <c r="K566" s="239" t="s">
        <v>177</v>
      </c>
      <c r="L566" s="243"/>
      <c r="M566" s="244" t="s">
        <v>1</v>
      </c>
      <c r="N566" s="245" t="s">
        <v>42</v>
      </c>
      <c r="O566" s="71"/>
      <c r="P566" s="200">
        <f>O566*H566</f>
        <v>0</v>
      </c>
      <c r="Q566" s="200">
        <v>2.4E-2</v>
      </c>
      <c r="R566" s="200">
        <f>Q566*H566</f>
        <v>0.52800000000000002</v>
      </c>
      <c r="S566" s="200">
        <v>0</v>
      </c>
      <c r="T566" s="201">
        <f>S566*H566</f>
        <v>0</v>
      </c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R566" s="202" t="s">
        <v>215</v>
      </c>
      <c r="AT566" s="202" t="s">
        <v>212</v>
      </c>
      <c r="AU566" s="202" t="s">
        <v>87</v>
      </c>
      <c r="AY566" s="17" t="s">
        <v>171</v>
      </c>
      <c r="BE566" s="203">
        <f>IF(N566="základní",J566,0)</f>
        <v>2140.6</v>
      </c>
      <c r="BF566" s="203">
        <f>IF(N566="snížená",J566,0)</f>
        <v>0</v>
      </c>
      <c r="BG566" s="203">
        <f>IF(N566="zákl. přenesená",J566,0)</f>
        <v>0</v>
      </c>
      <c r="BH566" s="203">
        <f>IF(N566="sníž. přenesená",J566,0)</f>
        <v>0</v>
      </c>
      <c r="BI566" s="203">
        <f>IF(N566="nulová",J566,0)</f>
        <v>0</v>
      </c>
      <c r="BJ566" s="17" t="s">
        <v>85</v>
      </c>
      <c r="BK566" s="203">
        <f>ROUND(I566*H566,2)</f>
        <v>2140.6</v>
      </c>
      <c r="BL566" s="17" t="s">
        <v>178</v>
      </c>
      <c r="BM566" s="202" t="s">
        <v>777</v>
      </c>
    </row>
    <row r="567" spans="1:65" s="11" customFormat="1" ht="22.9" customHeight="1">
      <c r="B567" s="176"/>
      <c r="C567" s="177"/>
      <c r="D567" s="178" t="s">
        <v>76</v>
      </c>
      <c r="E567" s="190" t="s">
        <v>759</v>
      </c>
      <c r="F567" s="190" t="s">
        <v>778</v>
      </c>
      <c r="G567" s="177"/>
      <c r="H567" s="177"/>
      <c r="I567" s="180"/>
      <c r="J567" s="191">
        <f>BK567</f>
        <v>294330.40000000002</v>
      </c>
      <c r="K567" s="177"/>
      <c r="L567" s="182"/>
      <c r="M567" s="183"/>
      <c r="N567" s="184"/>
      <c r="O567" s="184"/>
      <c r="P567" s="185">
        <f>SUM(P568:P589)</f>
        <v>0</v>
      </c>
      <c r="Q567" s="184"/>
      <c r="R567" s="185">
        <f>SUM(R568:R589)</f>
        <v>6.8379999999999996E-2</v>
      </c>
      <c r="S567" s="184"/>
      <c r="T567" s="186">
        <f>SUM(T568:T589)</f>
        <v>0</v>
      </c>
      <c r="AR567" s="187" t="s">
        <v>85</v>
      </c>
      <c r="AT567" s="188" t="s">
        <v>76</v>
      </c>
      <c r="AU567" s="188" t="s">
        <v>85</v>
      </c>
      <c r="AY567" s="187" t="s">
        <v>171</v>
      </c>
      <c r="BK567" s="189">
        <f>SUM(BK568:BK589)</f>
        <v>294330.40000000002</v>
      </c>
    </row>
    <row r="568" spans="1:65" s="1" customFormat="1" ht="37.9" customHeight="1">
      <c r="A568" s="34"/>
      <c r="B568" s="35"/>
      <c r="C568" s="192" t="s">
        <v>779</v>
      </c>
      <c r="D568" s="192" t="s">
        <v>173</v>
      </c>
      <c r="E568" s="193" t="s">
        <v>780</v>
      </c>
      <c r="F568" s="194" t="s">
        <v>781</v>
      </c>
      <c r="G568" s="195" t="s">
        <v>220</v>
      </c>
      <c r="H568" s="196">
        <v>893</v>
      </c>
      <c r="I568" s="197">
        <v>75</v>
      </c>
      <c r="J568" s="196">
        <f>ROUND(I568*H568,2)</f>
        <v>66975</v>
      </c>
      <c r="K568" s="194" t="s">
        <v>177</v>
      </c>
      <c r="L568" s="39"/>
      <c r="M568" s="198" t="s">
        <v>1</v>
      </c>
      <c r="N568" s="199" t="s">
        <v>42</v>
      </c>
      <c r="O568" s="71"/>
      <c r="P568" s="200">
        <f>O568*H568</f>
        <v>0</v>
      </c>
      <c r="Q568" s="200">
        <v>0</v>
      </c>
      <c r="R568" s="200">
        <f>Q568*H568</f>
        <v>0</v>
      </c>
      <c r="S568" s="200">
        <v>0</v>
      </c>
      <c r="T568" s="201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202" t="s">
        <v>178</v>
      </c>
      <c r="AT568" s="202" t="s">
        <v>173</v>
      </c>
      <c r="AU568" s="202" t="s">
        <v>87</v>
      </c>
      <c r="AY568" s="17" t="s">
        <v>171</v>
      </c>
      <c r="BE568" s="203">
        <f>IF(N568="základní",J568,0)</f>
        <v>66975</v>
      </c>
      <c r="BF568" s="203">
        <f>IF(N568="snížená",J568,0)</f>
        <v>0</v>
      </c>
      <c r="BG568" s="203">
        <f>IF(N568="zákl. přenesená",J568,0)</f>
        <v>0</v>
      </c>
      <c r="BH568" s="203">
        <f>IF(N568="sníž. přenesená",J568,0)</f>
        <v>0</v>
      </c>
      <c r="BI568" s="203">
        <f>IF(N568="nulová",J568,0)</f>
        <v>0</v>
      </c>
      <c r="BJ568" s="17" t="s">
        <v>85</v>
      </c>
      <c r="BK568" s="203">
        <f>ROUND(I568*H568,2)</f>
        <v>66975</v>
      </c>
      <c r="BL568" s="17" t="s">
        <v>178</v>
      </c>
      <c r="BM568" s="202" t="s">
        <v>782</v>
      </c>
    </row>
    <row r="569" spans="1:65" s="12" customFormat="1" ht="11.25">
      <c r="B569" s="204"/>
      <c r="C569" s="205"/>
      <c r="D569" s="206" t="s">
        <v>180</v>
      </c>
      <c r="E569" s="207" t="s">
        <v>1</v>
      </c>
      <c r="F569" s="208" t="s">
        <v>783</v>
      </c>
      <c r="G569" s="205"/>
      <c r="H569" s="207" t="s">
        <v>1</v>
      </c>
      <c r="I569" s="209"/>
      <c r="J569" s="205"/>
      <c r="K569" s="205"/>
      <c r="L569" s="210"/>
      <c r="M569" s="211"/>
      <c r="N569" s="212"/>
      <c r="O569" s="212"/>
      <c r="P569" s="212"/>
      <c r="Q569" s="212"/>
      <c r="R569" s="212"/>
      <c r="S569" s="212"/>
      <c r="T569" s="213"/>
      <c r="AT569" s="214" t="s">
        <v>180</v>
      </c>
      <c r="AU569" s="214" t="s">
        <v>87</v>
      </c>
      <c r="AV569" s="12" t="s">
        <v>85</v>
      </c>
      <c r="AW569" s="12" t="s">
        <v>32</v>
      </c>
      <c r="AX569" s="12" t="s">
        <v>77</v>
      </c>
      <c r="AY569" s="214" t="s">
        <v>171</v>
      </c>
    </row>
    <row r="570" spans="1:65" s="13" customFormat="1" ht="11.25">
      <c r="B570" s="215"/>
      <c r="C570" s="216"/>
      <c r="D570" s="206" t="s">
        <v>180</v>
      </c>
      <c r="E570" s="217" t="s">
        <v>1</v>
      </c>
      <c r="F570" s="218" t="s">
        <v>784</v>
      </c>
      <c r="G570" s="216"/>
      <c r="H570" s="219">
        <v>816.9</v>
      </c>
      <c r="I570" s="220"/>
      <c r="J570" s="216"/>
      <c r="K570" s="216"/>
      <c r="L570" s="221"/>
      <c r="M570" s="222"/>
      <c r="N570" s="223"/>
      <c r="O570" s="223"/>
      <c r="P570" s="223"/>
      <c r="Q570" s="223"/>
      <c r="R570" s="223"/>
      <c r="S570" s="223"/>
      <c r="T570" s="224"/>
      <c r="AT570" s="225" t="s">
        <v>180</v>
      </c>
      <c r="AU570" s="225" t="s">
        <v>87</v>
      </c>
      <c r="AV570" s="13" t="s">
        <v>87</v>
      </c>
      <c r="AW570" s="13" t="s">
        <v>32</v>
      </c>
      <c r="AX570" s="13" t="s">
        <v>77</v>
      </c>
      <c r="AY570" s="225" t="s">
        <v>171</v>
      </c>
    </row>
    <row r="571" spans="1:65" s="12" customFormat="1" ht="11.25">
      <c r="B571" s="204"/>
      <c r="C571" s="205"/>
      <c r="D571" s="206" t="s">
        <v>180</v>
      </c>
      <c r="E571" s="207" t="s">
        <v>1</v>
      </c>
      <c r="F571" s="208" t="s">
        <v>785</v>
      </c>
      <c r="G571" s="205"/>
      <c r="H571" s="207" t="s">
        <v>1</v>
      </c>
      <c r="I571" s="209"/>
      <c r="J571" s="205"/>
      <c r="K571" s="205"/>
      <c r="L571" s="210"/>
      <c r="M571" s="211"/>
      <c r="N571" s="212"/>
      <c r="O571" s="212"/>
      <c r="P571" s="212"/>
      <c r="Q571" s="212"/>
      <c r="R571" s="212"/>
      <c r="S571" s="212"/>
      <c r="T571" s="213"/>
      <c r="AT571" s="214" t="s">
        <v>180</v>
      </c>
      <c r="AU571" s="214" t="s">
        <v>87</v>
      </c>
      <c r="AV571" s="12" t="s">
        <v>85</v>
      </c>
      <c r="AW571" s="12" t="s">
        <v>32</v>
      </c>
      <c r="AX571" s="12" t="s">
        <v>77</v>
      </c>
      <c r="AY571" s="214" t="s">
        <v>171</v>
      </c>
    </row>
    <row r="572" spans="1:65" s="13" customFormat="1" ht="11.25">
      <c r="B572" s="215"/>
      <c r="C572" s="216"/>
      <c r="D572" s="206" t="s">
        <v>180</v>
      </c>
      <c r="E572" s="217" t="s">
        <v>1</v>
      </c>
      <c r="F572" s="218" t="s">
        <v>786</v>
      </c>
      <c r="G572" s="216"/>
      <c r="H572" s="219">
        <v>76.099999999999994</v>
      </c>
      <c r="I572" s="220"/>
      <c r="J572" s="216"/>
      <c r="K572" s="216"/>
      <c r="L572" s="221"/>
      <c r="M572" s="222"/>
      <c r="N572" s="223"/>
      <c r="O572" s="223"/>
      <c r="P572" s="223"/>
      <c r="Q572" s="223"/>
      <c r="R572" s="223"/>
      <c r="S572" s="223"/>
      <c r="T572" s="224"/>
      <c r="AT572" s="225" t="s">
        <v>180</v>
      </c>
      <c r="AU572" s="225" t="s">
        <v>87</v>
      </c>
      <c r="AV572" s="13" t="s">
        <v>87</v>
      </c>
      <c r="AW572" s="13" t="s">
        <v>32</v>
      </c>
      <c r="AX572" s="13" t="s">
        <v>77</v>
      </c>
      <c r="AY572" s="225" t="s">
        <v>171</v>
      </c>
    </row>
    <row r="573" spans="1:65" s="14" customFormat="1" ht="11.25">
      <c r="B573" s="226"/>
      <c r="C573" s="227"/>
      <c r="D573" s="206" t="s">
        <v>180</v>
      </c>
      <c r="E573" s="228" t="s">
        <v>1</v>
      </c>
      <c r="F573" s="229" t="s">
        <v>210</v>
      </c>
      <c r="G573" s="227"/>
      <c r="H573" s="230">
        <v>893</v>
      </c>
      <c r="I573" s="231"/>
      <c r="J573" s="227"/>
      <c r="K573" s="227"/>
      <c r="L573" s="232"/>
      <c r="M573" s="233"/>
      <c r="N573" s="234"/>
      <c r="O573" s="234"/>
      <c r="P573" s="234"/>
      <c r="Q573" s="234"/>
      <c r="R573" s="234"/>
      <c r="S573" s="234"/>
      <c r="T573" s="235"/>
      <c r="AT573" s="236" t="s">
        <v>180</v>
      </c>
      <c r="AU573" s="236" t="s">
        <v>87</v>
      </c>
      <c r="AV573" s="14" t="s">
        <v>178</v>
      </c>
      <c r="AW573" s="14" t="s">
        <v>32</v>
      </c>
      <c r="AX573" s="14" t="s">
        <v>85</v>
      </c>
      <c r="AY573" s="236" t="s">
        <v>171</v>
      </c>
    </row>
    <row r="574" spans="1:65" s="1" customFormat="1" ht="33" customHeight="1">
      <c r="A574" s="34"/>
      <c r="B574" s="35"/>
      <c r="C574" s="192" t="s">
        <v>787</v>
      </c>
      <c r="D574" s="192" t="s">
        <v>173</v>
      </c>
      <c r="E574" s="193" t="s">
        <v>788</v>
      </c>
      <c r="F574" s="194" t="s">
        <v>789</v>
      </c>
      <c r="G574" s="195" t="s">
        <v>220</v>
      </c>
      <c r="H574" s="196">
        <v>107160</v>
      </c>
      <c r="I574" s="197">
        <v>1.5</v>
      </c>
      <c r="J574" s="196">
        <f>ROUND(I574*H574,2)</f>
        <v>160740</v>
      </c>
      <c r="K574" s="194" t="s">
        <v>177</v>
      </c>
      <c r="L574" s="39"/>
      <c r="M574" s="198" t="s">
        <v>1</v>
      </c>
      <c r="N574" s="199" t="s">
        <v>42</v>
      </c>
      <c r="O574" s="71"/>
      <c r="P574" s="200">
        <f>O574*H574</f>
        <v>0</v>
      </c>
      <c r="Q574" s="200">
        <v>0</v>
      </c>
      <c r="R574" s="200">
        <f>Q574*H574</f>
        <v>0</v>
      </c>
      <c r="S574" s="200">
        <v>0</v>
      </c>
      <c r="T574" s="201">
        <f>S574*H574</f>
        <v>0</v>
      </c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R574" s="202" t="s">
        <v>178</v>
      </c>
      <c r="AT574" s="202" t="s">
        <v>173</v>
      </c>
      <c r="AU574" s="202" t="s">
        <v>87</v>
      </c>
      <c r="AY574" s="17" t="s">
        <v>171</v>
      </c>
      <c r="BE574" s="203">
        <f>IF(N574="základní",J574,0)</f>
        <v>160740</v>
      </c>
      <c r="BF574" s="203">
        <f>IF(N574="snížená",J574,0)</f>
        <v>0</v>
      </c>
      <c r="BG574" s="203">
        <f>IF(N574="zákl. přenesená",J574,0)</f>
        <v>0</v>
      </c>
      <c r="BH574" s="203">
        <f>IF(N574="sníž. přenesená",J574,0)</f>
        <v>0</v>
      </c>
      <c r="BI574" s="203">
        <f>IF(N574="nulová",J574,0)</f>
        <v>0</v>
      </c>
      <c r="BJ574" s="17" t="s">
        <v>85</v>
      </c>
      <c r="BK574" s="203">
        <f>ROUND(I574*H574,2)</f>
        <v>160740</v>
      </c>
      <c r="BL574" s="17" t="s">
        <v>178</v>
      </c>
      <c r="BM574" s="202" t="s">
        <v>790</v>
      </c>
    </row>
    <row r="575" spans="1:65" s="12" customFormat="1" ht="11.25">
      <c r="B575" s="204"/>
      <c r="C575" s="205"/>
      <c r="D575" s="206" t="s">
        <v>180</v>
      </c>
      <c r="E575" s="207" t="s">
        <v>1</v>
      </c>
      <c r="F575" s="208" t="s">
        <v>791</v>
      </c>
      <c r="G575" s="205"/>
      <c r="H575" s="207" t="s">
        <v>1</v>
      </c>
      <c r="I575" s="209"/>
      <c r="J575" s="205"/>
      <c r="K575" s="205"/>
      <c r="L575" s="210"/>
      <c r="M575" s="211"/>
      <c r="N575" s="212"/>
      <c r="O575" s="212"/>
      <c r="P575" s="212"/>
      <c r="Q575" s="212"/>
      <c r="R575" s="212"/>
      <c r="S575" s="212"/>
      <c r="T575" s="213"/>
      <c r="AT575" s="214" t="s">
        <v>180</v>
      </c>
      <c r="AU575" s="214" t="s">
        <v>87</v>
      </c>
      <c r="AV575" s="12" t="s">
        <v>85</v>
      </c>
      <c r="AW575" s="12" t="s">
        <v>32</v>
      </c>
      <c r="AX575" s="12" t="s">
        <v>77</v>
      </c>
      <c r="AY575" s="214" t="s">
        <v>171</v>
      </c>
    </row>
    <row r="576" spans="1:65" s="13" customFormat="1" ht="11.25">
      <c r="B576" s="215"/>
      <c r="C576" s="216"/>
      <c r="D576" s="206" t="s">
        <v>180</v>
      </c>
      <c r="E576" s="217" t="s">
        <v>1</v>
      </c>
      <c r="F576" s="218" t="s">
        <v>792</v>
      </c>
      <c r="G576" s="216"/>
      <c r="H576" s="219">
        <v>107160</v>
      </c>
      <c r="I576" s="220"/>
      <c r="J576" s="216"/>
      <c r="K576" s="216"/>
      <c r="L576" s="221"/>
      <c r="M576" s="222"/>
      <c r="N576" s="223"/>
      <c r="O576" s="223"/>
      <c r="P576" s="223"/>
      <c r="Q576" s="223"/>
      <c r="R576" s="223"/>
      <c r="S576" s="223"/>
      <c r="T576" s="224"/>
      <c r="AT576" s="225" t="s">
        <v>180</v>
      </c>
      <c r="AU576" s="225" t="s">
        <v>87</v>
      </c>
      <c r="AV576" s="13" t="s">
        <v>87</v>
      </c>
      <c r="AW576" s="13" t="s">
        <v>32</v>
      </c>
      <c r="AX576" s="13" t="s">
        <v>85</v>
      </c>
      <c r="AY576" s="225" t="s">
        <v>171</v>
      </c>
    </row>
    <row r="577" spans="1:65" s="1" customFormat="1" ht="37.9" customHeight="1">
      <c r="A577" s="34"/>
      <c r="B577" s="35"/>
      <c r="C577" s="192" t="s">
        <v>793</v>
      </c>
      <c r="D577" s="192" t="s">
        <v>173</v>
      </c>
      <c r="E577" s="193" t="s">
        <v>794</v>
      </c>
      <c r="F577" s="194" t="s">
        <v>795</v>
      </c>
      <c r="G577" s="195" t="s">
        <v>220</v>
      </c>
      <c r="H577" s="196">
        <v>893</v>
      </c>
      <c r="I577" s="197">
        <v>40</v>
      </c>
      <c r="J577" s="196">
        <f>ROUND(I577*H577,2)</f>
        <v>35720</v>
      </c>
      <c r="K577" s="194" t="s">
        <v>177</v>
      </c>
      <c r="L577" s="39"/>
      <c r="M577" s="198" t="s">
        <v>1</v>
      </c>
      <c r="N577" s="199" t="s">
        <v>42</v>
      </c>
      <c r="O577" s="71"/>
      <c r="P577" s="200">
        <f>O577*H577</f>
        <v>0</v>
      </c>
      <c r="Q577" s="200">
        <v>0</v>
      </c>
      <c r="R577" s="200">
        <f>Q577*H577</f>
        <v>0</v>
      </c>
      <c r="S577" s="200">
        <v>0</v>
      </c>
      <c r="T577" s="201">
        <f>S577*H577</f>
        <v>0</v>
      </c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R577" s="202" t="s">
        <v>178</v>
      </c>
      <c r="AT577" s="202" t="s">
        <v>173</v>
      </c>
      <c r="AU577" s="202" t="s">
        <v>87</v>
      </c>
      <c r="AY577" s="17" t="s">
        <v>171</v>
      </c>
      <c r="BE577" s="203">
        <f>IF(N577="základní",J577,0)</f>
        <v>35720</v>
      </c>
      <c r="BF577" s="203">
        <f>IF(N577="snížená",J577,0)</f>
        <v>0</v>
      </c>
      <c r="BG577" s="203">
        <f>IF(N577="zákl. přenesená",J577,0)</f>
        <v>0</v>
      </c>
      <c r="BH577" s="203">
        <f>IF(N577="sníž. přenesená",J577,0)</f>
        <v>0</v>
      </c>
      <c r="BI577" s="203">
        <f>IF(N577="nulová",J577,0)</f>
        <v>0</v>
      </c>
      <c r="BJ577" s="17" t="s">
        <v>85</v>
      </c>
      <c r="BK577" s="203">
        <f>ROUND(I577*H577,2)</f>
        <v>35720</v>
      </c>
      <c r="BL577" s="17" t="s">
        <v>178</v>
      </c>
      <c r="BM577" s="202" t="s">
        <v>796</v>
      </c>
    </row>
    <row r="578" spans="1:65" s="1" customFormat="1" ht="33" customHeight="1">
      <c r="A578" s="34"/>
      <c r="B578" s="35"/>
      <c r="C578" s="192" t="s">
        <v>797</v>
      </c>
      <c r="D578" s="192" t="s">
        <v>173</v>
      </c>
      <c r="E578" s="193" t="s">
        <v>798</v>
      </c>
      <c r="F578" s="194" t="s">
        <v>799</v>
      </c>
      <c r="G578" s="195" t="s">
        <v>220</v>
      </c>
      <c r="H578" s="196">
        <v>526</v>
      </c>
      <c r="I578" s="197">
        <v>50</v>
      </c>
      <c r="J578" s="196">
        <f>ROUND(I578*H578,2)</f>
        <v>26300</v>
      </c>
      <c r="K578" s="194" t="s">
        <v>177</v>
      </c>
      <c r="L578" s="39"/>
      <c r="M578" s="198" t="s">
        <v>1</v>
      </c>
      <c r="N578" s="199" t="s">
        <v>42</v>
      </c>
      <c r="O578" s="71"/>
      <c r="P578" s="200">
        <f>O578*H578</f>
        <v>0</v>
      </c>
      <c r="Q578" s="200">
        <v>1.2999999999999999E-4</v>
      </c>
      <c r="R578" s="200">
        <f>Q578*H578</f>
        <v>6.8379999999999996E-2</v>
      </c>
      <c r="S578" s="200">
        <v>0</v>
      </c>
      <c r="T578" s="201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202" t="s">
        <v>178</v>
      </c>
      <c r="AT578" s="202" t="s">
        <v>173</v>
      </c>
      <c r="AU578" s="202" t="s">
        <v>87</v>
      </c>
      <c r="AY578" s="17" t="s">
        <v>171</v>
      </c>
      <c r="BE578" s="203">
        <f>IF(N578="základní",J578,0)</f>
        <v>26300</v>
      </c>
      <c r="BF578" s="203">
        <f>IF(N578="snížená",J578,0)</f>
        <v>0</v>
      </c>
      <c r="BG578" s="203">
        <f>IF(N578="zákl. přenesená",J578,0)</f>
        <v>0</v>
      </c>
      <c r="BH578" s="203">
        <f>IF(N578="sníž. přenesená",J578,0)</f>
        <v>0</v>
      </c>
      <c r="BI578" s="203">
        <f>IF(N578="nulová",J578,0)</f>
        <v>0</v>
      </c>
      <c r="BJ578" s="17" t="s">
        <v>85</v>
      </c>
      <c r="BK578" s="203">
        <f>ROUND(I578*H578,2)</f>
        <v>26300</v>
      </c>
      <c r="BL578" s="17" t="s">
        <v>178</v>
      </c>
      <c r="BM578" s="202" t="s">
        <v>800</v>
      </c>
    </row>
    <row r="579" spans="1:65" s="12" customFormat="1" ht="11.25">
      <c r="B579" s="204"/>
      <c r="C579" s="205"/>
      <c r="D579" s="206" t="s">
        <v>180</v>
      </c>
      <c r="E579" s="207" t="s">
        <v>1</v>
      </c>
      <c r="F579" s="208" t="s">
        <v>801</v>
      </c>
      <c r="G579" s="205"/>
      <c r="H579" s="207" t="s">
        <v>1</v>
      </c>
      <c r="I579" s="209"/>
      <c r="J579" s="205"/>
      <c r="K579" s="205"/>
      <c r="L579" s="210"/>
      <c r="M579" s="211"/>
      <c r="N579" s="212"/>
      <c r="O579" s="212"/>
      <c r="P579" s="212"/>
      <c r="Q579" s="212"/>
      <c r="R579" s="212"/>
      <c r="S579" s="212"/>
      <c r="T579" s="213"/>
      <c r="AT579" s="214" t="s">
        <v>180</v>
      </c>
      <c r="AU579" s="214" t="s">
        <v>87</v>
      </c>
      <c r="AV579" s="12" t="s">
        <v>85</v>
      </c>
      <c r="AW579" s="12" t="s">
        <v>32</v>
      </c>
      <c r="AX579" s="12" t="s">
        <v>77</v>
      </c>
      <c r="AY579" s="214" t="s">
        <v>171</v>
      </c>
    </row>
    <row r="580" spans="1:65" s="13" customFormat="1" ht="11.25">
      <c r="B580" s="215"/>
      <c r="C580" s="216"/>
      <c r="D580" s="206" t="s">
        <v>180</v>
      </c>
      <c r="E580" s="217" t="s">
        <v>1</v>
      </c>
      <c r="F580" s="218" t="s">
        <v>802</v>
      </c>
      <c r="G580" s="216"/>
      <c r="H580" s="219">
        <v>187</v>
      </c>
      <c r="I580" s="220"/>
      <c r="J580" s="216"/>
      <c r="K580" s="216"/>
      <c r="L580" s="221"/>
      <c r="M580" s="222"/>
      <c r="N580" s="223"/>
      <c r="O580" s="223"/>
      <c r="P580" s="223"/>
      <c r="Q580" s="223"/>
      <c r="R580" s="223"/>
      <c r="S580" s="223"/>
      <c r="T580" s="224"/>
      <c r="AT580" s="225" t="s">
        <v>180</v>
      </c>
      <c r="AU580" s="225" t="s">
        <v>87</v>
      </c>
      <c r="AV580" s="13" t="s">
        <v>87</v>
      </c>
      <c r="AW580" s="13" t="s">
        <v>32</v>
      </c>
      <c r="AX580" s="13" t="s">
        <v>77</v>
      </c>
      <c r="AY580" s="225" t="s">
        <v>171</v>
      </c>
    </row>
    <row r="581" spans="1:65" s="12" customFormat="1" ht="11.25">
      <c r="B581" s="204"/>
      <c r="C581" s="205"/>
      <c r="D581" s="206" t="s">
        <v>180</v>
      </c>
      <c r="E581" s="207" t="s">
        <v>1</v>
      </c>
      <c r="F581" s="208" t="s">
        <v>803</v>
      </c>
      <c r="G581" s="205"/>
      <c r="H581" s="207" t="s">
        <v>1</v>
      </c>
      <c r="I581" s="209"/>
      <c r="J581" s="205"/>
      <c r="K581" s="205"/>
      <c r="L581" s="210"/>
      <c r="M581" s="211"/>
      <c r="N581" s="212"/>
      <c r="O581" s="212"/>
      <c r="P581" s="212"/>
      <c r="Q581" s="212"/>
      <c r="R581" s="212"/>
      <c r="S581" s="212"/>
      <c r="T581" s="213"/>
      <c r="AT581" s="214" t="s">
        <v>180</v>
      </c>
      <c r="AU581" s="214" t="s">
        <v>87</v>
      </c>
      <c r="AV581" s="12" t="s">
        <v>85</v>
      </c>
      <c r="AW581" s="12" t="s">
        <v>32</v>
      </c>
      <c r="AX581" s="12" t="s">
        <v>77</v>
      </c>
      <c r="AY581" s="214" t="s">
        <v>171</v>
      </c>
    </row>
    <row r="582" spans="1:65" s="13" customFormat="1" ht="11.25">
      <c r="B582" s="215"/>
      <c r="C582" s="216"/>
      <c r="D582" s="206" t="s">
        <v>180</v>
      </c>
      <c r="E582" s="217" t="s">
        <v>1</v>
      </c>
      <c r="F582" s="218" t="s">
        <v>804</v>
      </c>
      <c r="G582" s="216"/>
      <c r="H582" s="219">
        <v>339</v>
      </c>
      <c r="I582" s="220"/>
      <c r="J582" s="216"/>
      <c r="K582" s="216"/>
      <c r="L582" s="221"/>
      <c r="M582" s="222"/>
      <c r="N582" s="223"/>
      <c r="O582" s="223"/>
      <c r="P582" s="223"/>
      <c r="Q582" s="223"/>
      <c r="R582" s="223"/>
      <c r="S582" s="223"/>
      <c r="T582" s="224"/>
      <c r="AT582" s="225" t="s">
        <v>180</v>
      </c>
      <c r="AU582" s="225" t="s">
        <v>87</v>
      </c>
      <c r="AV582" s="13" t="s">
        <v>87</v>
      </c>
      <c r="AW582" s="13" t="s">
        <v>32</v>
      </c>
      <c r="AX582" s="13" t="s">
        <v>77</v>
      </c>
      <c r="AY582" s="225" t="s">
        <v>171</v>
      </c>
    </row>
    <row r="583" spans="1:65" s="14" customFormat="1" ht="11.25">
      <c r="B583" s="226"/>
      <c r="C583" s="227"/>
      <c r="D583" s="206" t="s">
        <v>180</v>
      </c>
      <c r="E583" s="228" t="s">
        <v>1</v>
      </c>
      <c r="F583" s="229" t="s">
        <v>210</v>
      </c>
      <c r="G583" s="227"/>
      <c r="H583" s="230">
        <v>526</v>
      </c>
      <c r="I583" s="231"/>
      <c r="J583" s="227"/>
      <c r="K583" s="227"/>
      <c r="L583" s="232"/>
      <c r="M583" s="233"/>
      <c r="N583" s="234"/>
      <c r="O583" s="234"/>
      <c r="P583" s="234"/>
      <c r="Q583" s="234"/>
      <c r="R583" s="234"/>
      <c r="S583" s="234"/>
      <c r="T583" s="235"/>
      <c r="AT583" s="236" t="s">
        <v>180</v>
      </c>
      <c r="AU583" s="236" t="s">
        <v>87</v>
      </c>
      <c r="AV583" s="14" t="s">
        <v>178</v>
      </c>
      <c r="AW583" s="14" t="s">
        <v>32</v>
      </c>
      <c r="AX583" s="14" t="s">
        <v>85</v>
      </c>
      <c r="AY583" s="236" t="s">
        <v>171</v>
      </c>
    </row>
    <row r="584" spans="1:65" s="1" customFormat="1" ht="24.2" customHeight="1">
      <c r="A584" s="34"/>
      <c r="B584" s="35"/>
      <c r="C584" s="192" t="s">
        <v>805</v>
      </c>
      <c r="D584" s="192" t="s">
        <v>173</v>
      </c>
      <c r="E584" s="193" t="s">
        <v>806</v>
      </c>
      <c r="F584" s="194" t="s">
        <v>807</v>
      </c>
      <c r="G584" s="195" t="s">
        <v>282</v>
      </c>
      <c r="H584" s="196">
        <v>11.1</v>
      </c>
      <c r="I584" s="197">
        <v>230</v>
      </c>
      <c r="J584" s="196">
        <f>ROUND(I584*H584,2)</f>
        <v>2553</v>
      </c>
      <c r="K584" s="194" t="s">
        <v>177</v>
      </c>
      <c r="L584" s="39"/>
      <c r="M584" s="198" t="s">
        <v>1</v>
      </c>
      <c r="N584" s="199" t="s">
        <v>42</v>
      </c>
      <c r="O584" s="71"/>
      <c r="P584" s="200">
        <f>O584*H584</f>
        <v>0</v>
      </c>
      <c r="Q584" s="200">
        <v>0</v>
      </c>
      <c r="R584" s="200">
        <f>Q584*H584</f>
        <v>0</v>
      </c>
      <c r="S584" s="200">
        <v>0</v>
      </c>
      <c r="T584" s="201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202" t="s">
        <v>178</v>
      </c>
      <c r="AT584" s="202" t="s">
        <v>173</v>
      </c>
      <c r="AU584" s="202" t="s">
        <v>87</v>
      </c>
      <c r="AY584" s="17" t="s">
        <v>171</v>
      </c>
      <c r="BE584" s="203">
        <f>IF(N584="základní",J584,0)</f>
        <v>2553</v>
      </c>
      <c r="BF584" s="203">
        <f>IF(N584="snížená",J584,0)</f>
        <v>0</v>
      </c>
      <c r="BG584" s="203">
        <f>IF(N584="zákl. přenesená",J584,0)</f>
        <v>0</v>
      </c>
      <c r="BH584" s="203">
        <f>IF(N584="sníž. přenesená",J584,0)</f>
        <v>0</v>
      </c>
      <c r="BI584" s="203">
        <f>IF(N584="nulová",J584,0)</f>
        <v>0</v>
      </c>
      <c r="BJ584" s="17" t="s">
        <v>85</v>
      </c>
      <c r="BK584" s="203">
        <f>ROUND(I584*H584,2)</f>
        <v>2553</v>
      </c>
      <c r="BL584" s="17" t="s">
        <v>178</v>
      </c>
      <c r="BM584" s="202" t="s">
        <v>808</v>
      </c>
    </row>
    <row r="585" spans="1:65" s="13" customFormat="1" ht="11.25">
      <c r="B585" s="215"/>
      <c r="C585" s="216"/>
      <c r="D585" s="206" t="s">
        <v>180</v>
      </c>
      <c r="E585" s="217" t="s">
        <v>1</v>
      </c>
      <c r="F585" s="218" t="s">
        <v>809</v>
      </c>
      <c r="G585" s="216"/>
      <c r="H585" s="219">
        <v>11.1</v>
      </c>
      <c r="I585" s="220"/>
      <c r="J585" s="216"/>
      <c r="K585" s="216"/>
      <c r="L585" s="221"/>
      <c r="M585" s="222"/>
      <c r="N585" s="223"/>
      <c r="O585" s="223"/>
      <c r="P585" s="223"/>
      <c r="Q585" s="223"/>
      <c r="R585" s="223"/>
      <c r="S585" s="223"/>
      <c r="T585" s="224"/>
      <c r="AT585" s="225" t="s">
        <v>180</v>
      </c>
      <c r="AU585" s="225" t="s">
        <v>87</v>
      </c>
      <c r="AV585" s="13" t="s">
        <v>87</v>
      </c>
      <c r="AW585" s="13" t="s">
        <v>32</v>
      </c>
      <c r="AX585" s="13" t="s">
        <v>85</v>
      </c>
      <c r="AY585" s="225" t="s">
        <v>171</v>
      </c>
    </row>
    <row r="586" spans="1:65" s="1" customFormat="1" ht="33" customHeight="1">
      <c r="A586" s="34"/>
      <c r="B586" s="35"/>
      <c r="C586" s="192" t="s">
        <v>810</v>
      </c>
      <c r="D586" s="192" t="s">
        <v>173</v>
      </c>
      <c r="E586" s="193" t="s">
        <v>811</v>
      </c>
      <c r="F586" s="194" t="s">
        <v>812</v>
      </c>
      <c r="G586" s="195" t="s">
        <v>282</v>
      </c>
      <c r="H586" s="196">
        <v>333</v>
      </c>
      <c r="I586" s="197">
        <v>2.2999999999999998</v>
      </c>
      <c r="J586" s="196">
        <f>ROUND(I586*H586,2)</f>
        <v>765.9</v>
      </c>
      <c r="K586" s="194" t="s">
        <v>177</v>
      </c>
      <c r="L586" s="39"/>
      <c r="M586" s="198" t="s">
        <v>1</v>
      </c>
      <c r="N586" s="199" t="s">
        <v>42</v>
      </c>
      <c r="O586" s="71"/>
      <c r="P586" s="200">
        <f>O586*H586</f>
        <v>0</v>
      </c>
      <c r="Q586" s="200">
        <v>0</v>
      </c>
      <c r="R586" s="200">
        <f>Q586*H586</f>
        <v>0</v>
      </c>
      <c r="S586" s="200">
        <v>0</v>
      </c>
      <c r="T586" s="201">
        <f>S586*H586</f>
        <v>0</v>
      </c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R586" s="202" t="s">
        <v>178</v>
      </c>
      <c r="AT586" s="202" t="s">
        <v>173</v>
      </c>
      <c r="AU586" s="202" t="s">
        <v>87</v>
      </c>
      <c r="AY586" s="17" t="s">
        <v>171</v>
      </c>
      <c r="BE586" s="203">
        <f>IF(N586="základní",J586,0)</f>
        <v>765.9</v>
      </c>
      <c r="BF586" s="203">
        <f>IF(N586="snížená",J586,0)</f>
        <v>0</v>
      </c>
      <c r="BG586" s="203">
        <f>IF(N586="zákl. přenesená",J586,0)</f>
        <v>0</v>
      </c>
      <c r="BH586" s="203">
        <f>IF(N586="sníž. přenesená",J586,0)</f>
        <v>0</v>
      </c>
      <c r="BI586" s="203">
        <f>IF(N586="nulová",J586,0)</f>
        <v>0</v>
      </c>
      <c r="BJ586" s="17" t="s">
        <v>85</v>
      </c>
      <c r="BK586" s="203">
        <f>ROUND(I586*H586,2)</f>
        <v>765.9</v>
      </c>
      <c r="BL586" s="17" t="s">
        <v>178</v>
      </c>
      <c r="BM586" s="202" t="s">
        <v>813</v>
      </c>
    </row>
    <row r="587" spans="1:65" s="12" customFormat="1" ht="11.25">
      <c r="B587" s="204"/>
      <c r="C587" s="205"/>
      <c r="D587" s="206" t="s">
        <v>180</v>
      </c>
      <c r="E587" s="207" t="s">
        <v>1</v>
      </c>
      <c r="F587" s="208" t="s">
        <v>814</v>
      </c>
      <c r="G587" s="205"/>
      <c r="H587" s="207" t="s">
        <v>1</v>
      </c>
      <c r="I587" s="209"/>
      <c r="J587" s="205"/>
      <c r="K587" s="205"/>
      <c r="L587" s="210"/>
      <c r="M587" s="211"/>
      <c r="N587" s="212"/>
      <c r="O587" s="212"/>
      <c r="P587" s="212"/>
      <c r="Q587" s="212"/>
      <c r="R587" s="212"/>
      <c r="S587" s="212"/>
      <c r="T587" s="213"/>
      <c r="AT587" s="214" t="s">
        <v>180</v>
      </c>
      <c r="AU587" s="214" t="s">
        <v>87</v>
      </c>
      <c r="AV587" s="12" t="s">
        <v>85</v>
      </c>
      <c r="AW587" s="12" t="s">
        <v>32</v>
      </c>
      <c r="AX587" s="12" t="s">
        <v>77</v>
      </c>
      <c r="AY587" s="214" t="s">
        <v>171</v>
      </c>
    </row>
    <row r="588" spans="1:65" s="13" customFormat="1" ht="11.25">
      <c r="B588" s="215"/>
      <c r="C588" s="216"/>
      <c r="D588" s="206" t="s">
        <v>180</v>
      </c>
      <c r="E588" s="217" t="s">
        <v>1</v>
      </c>
      <c r="F588" s="218" t="s">
        <v>815</v>
      </c>
      <c r="G588" s="216"/>
      <c r="H588" s="219">
        <v>333</v>
      </c>
      <c r="I588" s="220"/>
      <c r="J588" s="216"/>
      <c r="K588" s="216"/>
      <c r="L588" s="221"/>
      <c r="M588" s="222"/>
      <c r="N588" s="223"/>
      <c r="O588" s="223"/>
      <c r="P588" s="223"/>
      <c r="Q588" s="223"/>
      <c r="R588" s="223"/>
      <c r="S588" s="223"/>
      <c r="T588" s="224"/>
      <c r="AT588" s="225" t="s">
        <v>180</v>
      </c>
      <c r="AU588" s="225" t="s">
        <v>87</v>
      </c>
      <c r="AV588" s="13" t="s">
        <v>87</v>
      </c>
      <c r="AW588" s="13" t="s">
        <v>32</v>
      </c>
      <c r="AX588" s="13" t="s">
        <v>85</v>
      </c>
      <c r="AY588" s="225" t="s">
        <v>171</v>
      </c>
    </row>
    <row r="589" spans="1:65" s="1" customFormat="1" ht="24.2" customHeight="1">
      <c r="A589" s="34"/>
      <c r="B589" s="35"/>
      <c r="C589" s="192" t="s">
        <v>816</v>
      </c>
      <c r="D589" s="192" t="s">
        <v>173</v>
      </c>
      <c r="E589" s="193" t="s">
        <v>817</v>
      </c>
      <c r="F589" s="194" t="s">
        <v>818</v>
      </c>
      <c r="G589" s="195" t="s">
        <v>282</v>
      </c>
      <c r="H589" s="196">
        <v>11.1</v>
      </c>
      <c r="I589" s="197">
        <v>115</v>
      </c>
      <c r="J589" s="196">
        <f>ROUND(I589*H589,2)</f>
        <v>1276.5</v>
      </c>
      <c r="K589" s="194" t="s">
        <v>177</v>
      </c>
      <c r="L589" s="39"/>
      <c r="M589" s="198" t="s">
        <v>1</v>
      </c>
      <c r="N589" s="199" t="s">
        <v>42</v>
      </c>
      <c r="O589" s="71"/>
      <c r="P589" s="200">
        <f>O589*H589</f>
        <v>0</v>
      </c>
      <c r="Q589" s="200">
        <v>0</v>
      </c>
      <c r="R589" s="200">
        <f>Q589*H589</f>
        <v>0</v>
      </c>
      <c r="S589" s="200">
        <v>0</v>
      </c>
      <c r="T589" s="201">
        <f>S589*H589</f>
        <v>0</v>
      </c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R589" s="202" t="s">
        <v>178</v>
      </c>
      <c r="AT589" s="202" t="s">
        <v>173</v>
      </c>
      <c r="AU589" s="202" t="s">
        <v>87</v>
      </c>
      <c r="AY589" s="17" t="s">
        <v>171</v>
      </c>
      <c r="BE589" s="203">
        <f>IF(N589="základní",J589,0)</f>
        <v>1276.5</v>
      </c>
      <c r="BF589" s="203">
        <f>IF(N589="snížená",J589,0)</f>
        <v>0</v>
      </c>
      <c r="BG589" s="203">
        <f>IF(N589="zákl. přenesená",J589,0)</f>
        <v>0</v>
      </c>
      <c r="BH589" s="203">
        <f>IF(N589="sníž. přenesená",J589,0)</f>
        <v>0</v>
      </c>
      <c r="BI589" s="203">
        <f>IF(N589="nulová",J589,0)</f>
        <v>0</v>
      </c>
      <c r="BJ589" s="17" t="s">
        <v>85</v>
      </c>
      <c r="BK589" s="203">
        <f>ROUND(I589*H589,2)</f>
        <v>1276.5</v>
      </c>
      <c r="BL589" s="17" t="s">
        <v>178</v>
      </c>
      <c r="BM589" s="202" t="s">
        <v>819</v>
      </c>
    </row>
    <row r="590" spans="1:65" s="11" customFormat="1" ht="22.9" customHeight="1">
      <c r="B590" s="176"/>
      <c r="C590" s="177"/>
      <c r="D590" s="178" t="s">
        <v>76</v>
      </c>
      <c r="E590" s="190" t="s">
        <v>764</v>
      </c>
      <c r="F590" s="190" t="s">
        <v>820</v>
      </c>
      <c r="G590" s="177"/>
      <c r="H590" s="177"/>
      <c r="I590" s="180"/>
      <c r="J590" s="191">
        <f>BK590</f>
        <v>238461.44</v>
      </c>
      <c r="K590" s="177"/>
      <c r="L590" s="182"/>
      <c r="M590" s="183"/>
      <c r="N590" s="184"/>
      <c r="O590" s="184"/>
      <c r="P590" s="185">
        <f>SUM(P591:P641)</f>
        <v>0</v>
      </c>
      <c r="Q590" s="184"/>
      <c r="R590" s="185">
        <f>SUM(R591:R641)</f>
        <v>9.0590000000000004E-2</v>
      </c>
      <c r="S590" s="184"/>
      <c r="T590" s="186">
        <f>SUM(T591:T641)</f>
        <v>0</v>
      </c>
      <c r="AR590" s="187" t="s">
        <v>85</v>
      </c>
      <c r="AT590" s="188" t="s">
        <v>76</v>
      </c>
      <c r="AU590" s="188" t="s">
        <v>85</v>
      </c>
      <c r="AY590" s="187" t="s">
        <v>171</v>
      </c>
      <c r="BK590" s="189">
        <f>SUM(BK591:BK641)</f>
        <v>238461.44</v>
      </c>
    </row>
    <row r="591" spans="1:65" s="1" customFormat="1" ht="37.9" customHeight="1">
      <c r="A591" s="34"/>
      <c r="B591" s="35"/>
      <c r="C591" s="192" t="s">
        <v>821</v>
      </c>
      <c r="D591" s="192" t="s">
        <v>173</v>
      </c>
      <c r="E591" s="193" t="s">
        <v>822</v>
      </c>
      <c r="F591" s="194" t="s">
        <v>823</v>
      </c>
      <c r="G591" s="195" t="s">
        <v>308</v>
      </c>
      <c r="H591" s="196">
        <v>124</v>
      </c>
      <c r="I591" s="197">
        <v>1010</v>
      </c>
      <c r="J591" s="196">
        <f>ROUND(I591*H591,2)</f>
        <v>125240</v>
      </c>
      <c r="K591" s="194" t="s">
        <v>1</v>
      </c>
      <c r="L591" s="39"/>
      <c r="M591" s="198" t="s">
        <v>1</v>
      </c>
      <c r="N591" s="199" t="s">
        <v>42</v>
      </c>
      <c r="O591" s="71"/>
      <c r="P591" s="200">
        <f>O591*H591</f>
        <v>0</v>
      </c>
      <c r="Q591" s="200">
        <v>0</v>
      </c>
      <c r="R591" s="200">
        <f>Q591*H591</f>
        <v>0</v>
      </c>
      <c r="S591" s="200">
        <v>0</v>
      </c>
      <c r="T591" s="201">
        <f>S591*H591</f>
        <v>0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202" t="s">
        <v>178</v>
      </c>
      <c r="AT591" s="202" t="s">
        <v>173</v>
      </c>
      <c r="AU591" s="202" t="s">
        <v>87</v>
      </c>
      <c r="AY591" s="17" t="s">
        <v>171</v>
      </c>
      <c r="BE591" s="203">
        <f>IF(N591="základní",J591,0)</f>
        <v>125240</v>
      </c>
      <c r="BF591" s="203">
        <f>IF(N591="snížená",J591,0)</f>
        <v>0</v>
      </c>
      <c r="BG591" s="203">
        <f>IF(N591="zákl. přenesená",J591,0)</f>
        <v>0</v>
      </c>
      <c r="BH591" s="203">
        <f>IF(N591="sníž. přenesená",J591,0)</f>
        <v>0</v>
      </c>
      <c r="BI591" s="203">
        <f>IF(N591="nulová",J591,0)</f>
        <v>0</v>
      </c>
      <c r="BJ591" s="17" t="s">
        <v>85</v>
      </c>
      <c r="BK591" s="203">
        <f>ROUND(I591*H591,2)</f>
        <v>125240</v>
      </c>
      <c r="BL591" s="17" t="s">
        <v>178</v>
      </c>
      <c r="BM591" s="202" t="s">
        <v>824</v>
      </c>
    </row>
    <row r="592" spans="1:65" s="12" customFormat="1" ht="11.25">
      <c r="B592" s="204"/>
      <c r="C592" s="205"/>
      <c r="D592" s="206" t="s">
        <v>180</v>
      </c>
      <c r="E592" s="207" t="s">
        <v>1</v>
      </c>
      <c r="F592" s="208" t="s">
        <v>825</v>
      </c>
      <c r="G592" s="205"/>
      <c r="H592" s="207" t="s">
        <v>1</v>
      </c>
      <c r="I592" s="209"/>
      <c r="J592" s="205"/>
      <c r="K592" s="205"/>
      <c r="L592" s="210"/>
      <c r="M592" s="211"/>
      <c r="N592" s="212"/>
      <c r="O592" s="212"/>
      <c r="P592" s="212"/>
      <c r="Q592" s="212"/>
      <c r="R592" s="212"/>
      <c r="S592" s="212"/>
      <c r="T592" s="213"/>
      <c r="AT592" s="214" t="s">
        <v>180</v>
      </c>
      <c r="AU592" s="214" t="s">
        <v>87</v>
      </c>
      <c r="AV592" s="12" t="s">
        <v>85</v>
      </c>
      <c r="AW592" s="12" t="s">
        <v>32</v>
      </c>
      <c r="AX592" s="12" t="s">
        <v>77</v>
      </c>
      <c r="AY592" s="214" t="s">
        <v>171</v>
      </c>
    </row>
    <row r="593" spans="1:65" s="13" customFormat="1" ht="11.25">
      <c r="B593" s="215"/>
      <c r="C593" s="216"/>
      <c r="D593" s="206" t="s">
        <v>180</v>
      </c>
      <c r="E593" s="217" t="s">
        <v>1</v>
      </c>
      <c r="F593" s="218" t="s">
        <v>826</v>
      </c>
      <c r="G593" s="216"/>
      <c r="H593" s="219">
        <v>124</v>
      </c>
      <c r="I593" s="220"/>
      <c r="J593" s="216"/>
      <c r="K593" s="216"/>
      <c r="L593" s="221"/>
      <c r="M593" s="222"/>
      <c r="N593" s="223"/>
      <c r="O593" s="223"/>
      <c r="P593" s="223"/>
      <c r="Q593" s="223"/>
      <c r="R593" s="223"/>
      <c r="S593" s="223"/>
      <c r="T593" s="224"/>
      <c r="AT593" s="225" t="s">
        <v>180</v>
      </c>
      <c r="AU593" s="225" t="s">
        <v>87</v>
      </c>
      <c r="AV593" s="13" t="s">
        <v>87</v>
      </c>
      <c r="AW593" s="13" t="s">
        <v>32</v>
      </c>
      <c r="AX593" s="13" t="s">
        <v>85</v>
      </c>
      <c r="AY593" s="225" t="s">
        <v>171</v>
      </c>
    </row>
    <row r="594" spans="1:65" s="1" customFormat="1" ht="24.2" customHeight="1">
      <c r="A594" s="34"/>
      <c r="B594" s="35"/>
      <c r="C594" s="192" t="s">
        <v>827</v>
      </c>
      <c r="D594" s="192" t="s">
        <v>173</v>
      </c>
      <c r="E594" s="193" t="s">
        <v>828</v>
      </c>
      <c r="F594" s="194" t="s">
        <v>829</v>
      </c>
      <c r="G594" s="195" t="s">
        <v>308</v>
      </c>
      <c r="H594" s="196">
        <v>10</v>
      </c>
      <c r="I594" s="197">
        <v>124</v>
      </c>
      <c r="J594" s="196">
        <f>ROUND(I594*H594,2)</f>
        <v>1240</v>
      </c>
      <c r="K594" s="194" t="s">
        <v>177</v>
      </c>
      <c r="L594" s="39"/>
      <c r="M594" s="198" t="s">
        <v>1</v>
      </c>
      <c r="N594" s="199" t="s">
        <v>42</v>
      </c>
      <c r="O594" s="71"/>
      <c r="P594" s="200">
        <f>O594*H594</f>
        <v>0</v>
      </c>
      <c r="Q594" s="200">
        <v>2.3000000000000001E-4</v>
      </c>
      <c r="R594" s="200">
        <f>Q594*H594</f>
        <v>2.3E-3</v>
      </c>
      <c r="S594" s="200">
        <v>0</v>
      </c>
      <c r="T594" s="201">
        <f>S594*H594</f>
        <v>0</v>
      </c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R594" s="202" t="s">
        <v>178</v>
      </c>
      <c r="AT594" s="202" t="s">
        <v>173</v>
      </c>
      <c r="AU594" s="202" t="s">
        <v>87</v>
      </c>
      <c r="AY594" s="17" t="s">
        <v>171</v>
      </c>
      <c r="BE594" s="203">
        <f>IF(N594="základní",J594,0)</f>
        <v>1240</v>
      </c>
      <c r="BF594" s="203">
        <f>IF(N594="snížená",J594,0)</f>
        <v>0</v>
      </c>
      <c r="BG594" s="203">
        <f>IF(N594="zákl. přenesená",J594,0)</f>
        <v>0</v>
      </c>
      <c r="BH594" s="203">
        <f>IF(N594="sníž. přenesená",J594,0)</f>
        <v>0</v>
      </c>
      <c r="BI594" s="203">
        <f>IF(N594="nulová",J594,0)</f>
        <v>0</v>
      </c>
      <c r="BJ594" s="17" t="s">
        <v>85</v>
      </c>
      <c r="BK594" s="203">
        <f>ROUND(I594*H594,2)</f>
        <v>1240</v>
      </c>
      <c r="BL594" s="17" t="s">
        <v>178</v>
      </c>
      <c r="BM594" s="202" t="s">
        <v>830</v>
      </c>
    </row>
    <row r="595" spans="1:65" s="1" customFormat="1" ht="24.2" customHeight="1">
      <c r="A595" s="34"/>
      <c r="B595" s="35"/>
      <c r="C595" s="237" t="s">
        <v>831</v>
      </c>
      <c r="D595" s="237" t="s">
        <v>212</v>
      </c>
      <c r="E595" s="238" t="s">
        <v>832</v>
      </c>
      <c r="F595" s="239" t="s">
        <v>833</v>
      </c>
      <c r="G595" s="240" t="s">
        <v>308</v>
      </c>
      <c r="H595" s="241">
        <v>10</v>
      </c>
      <c r="I595" s="242">
        <v>270</v>
      </c>
      <c r="J595" s="241">
        <f>ROUND(I595*H595,2)</f>
        <v>2700</v>
      </c>
      <c r="K595" s="239" t="s">
        <v>177</v>
      </c>
      <c r="L595" s="243"/>
      <c r="M595" s="244" t="s">
        <v>1</v>
      </c>
      <c r="N595" s="245" t="s">
        <v>42</v>
      </c>
      <c r="O595" s="71"/>
      <c r="P595" s="200">
        <f>O595*H595</f>
        <v>0</v>
      </c>
      <c r="Q595" s="200">
        <v>0</v>
      </c>
      <c r="R595" s="200">
        <f>Q595*H595</f>
        <v>0</v>
      </c>
      <c r="S595" s="200">
        <v>0</v>
      </c>
      <c r="T595" s="201">
        <f>S595*H595</f>
        <v>0</v>
      </c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R595" s="202" t="s">
        <v>215</v>
      </c>
      <c r="AT595" s="202" t="s">
        <v>212</v>
      </c>
      <c r="AU595" s="202" t="s">
        <v>87</v>
      </c>
      <c r="AY595" s="17" t="s">
        <v>171</v>
      </c>
      <c r="BE595" s="203">
        <f>IF(N595="základní",J595,0)</f>
        <v>2700</v>
      </c>
      <c r="BF595" s="203">
        <f>IF(N595="snížená",J595,0)</f>
        <v>0</v>
      </c>
      <c r="BG595" s="203">
        <f>IF(N595="zákl. přenesená",J595,0)</f>
        <v>0</v>
      </c>
      <c r="BH595" s="203">
        <f>IF(N595="sníž. přenesená",J595,0)</f>
        <v>0</v>
      </c>
      <c r="BI595" s="203">
        <f>IF(N595="nulová",J595,0)</f>
        <v>0</v>
      </c>
      <c r="BJ595" s="17" t="s">
        <v>85</v>
      </c>
      <c r="BK595" s="203">
        <f>ROUND(I595*H595,2)</f>
        <v>2700</v>
      </c>
      <c r="BL595" s="17" t="s">
        <v>178</v>
      </c>
      <c r="BM595" s="202" t="s">
        <v>834</v>
      </c>
    </row>
    <row r="596" spans="1:65" s="1" customFormat="1" ht="16.5" customHeight="1">
      <c r="A596" s="34"/>
      <c r="B596" s="35"/>
      <c r="C596" s="192" t="s">
        <v>835</v>
      </c>
      <c r="D596" s="192" t="s">
        <v>173</v>
      </c>
      <c r="E596" s="193" t="s">
        <v>836</v>
      </c>
      <c r="F596" s="194" t="s">
        <v>837</v>
      </c>
      <c r="G596" s="195" t="s">
        <v>308</v>
      </c>
      <c r="H596" s="196">
        <v>2</v>
      </c>
      <c r="I596" s="197">
        <v>300</v>
      </c>
      <c r="J596" s="196">
        <f>ROUND(I596*H596,2)</f>
        <v>600</v>
      </c>
      <c r="K596" s="194" t="s">
        <v>1</v>
      </c>
      <c r="L596" s="39"/>
      <c r="M596" s="198" t="s">
        <v>1</v>
      </c>
      <c r="N596" s="199" t="s">
        <v>42</v>
      </c>
      <c r="O596" s="71"/>
      <c r="P596" s="200">
        <f>O596*H596</f>
        <v>0</v>
      </c>
      <c r="Q596" s="200">
        <v>0</v>
      </c>
      <c r="R596" s="200">
        <f>Q596*H596</f>
        <v>0</v>
      </c>
      <c r="S596" s="200">
        <v>0</v>
      </c>
      <c r="T596" s="201">
        <f>S596*H596</f>
        <v>0</v>
      </c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R596" s="202" t="s">
        <v>178</v>
      </c>
      <c r="AT596" s="202" t="s">
        <v>173</v>
      </c>
      <c r="AU596" s="202" t="s">
        <v>87</v>
      </c>
      <c r="AY596" s="17" t="s">
        <v>171</v>
      </c>
      <c r="BE596" s="203">
        <f>IF(N596="základní",J596,0)</f>
        <v>600</v>
      </c>
      <c r="BF596" s="203">
        <f>IF(N596="snížená",J596,0)</f>
        <v>0</v>
      </c>
      <c r="BG596" s="203">
        <f>IF(N596="zákl. přenesená",J596,0)</f>
        <v>0</v>
      </c>
      <c r="BH596" s="203">
        <f>IF(N596="sníž. přenesená",J596,0)</f>
        <v>0</v>
      </c>
      <c r="BI596" s="203">
        <f>IF(N596="nulová",J596,0)</f>
        <v>0</v>
      </c>
      <c r="BJ596" s="17" t="s">
        <v>85</v>
      </c>
      <c r="BK596" s="203">
        <f>ROUND(I596*H596,2)</f>
        <v>600</v>
      </c>
      <c r="BL596" s="17" t="s">
        <v>178</v>
      </c>
      <c r="BM596" s="202" t="s">
        <v>838</v>
      </c>
    </row>
    <row r="597" spans="1:65" s="1" customFormat="1" ht="16.5" customHeight="1">
      <c r="A597" s="34"/>
      <c r="B597" s="35"/>
      <c r="C597" s="237" t="s">
        <v>839</v>
      </c>
      <c r="D597" s="237" t="s">
        <v>212</v>
      </c>
      <c r="E597" s="238" t="s">
        <v>840</v>
      </c>
      <c r="F597" s="239" t="s">
        <v>841</v>
      </c>
      <c r="G597" s="240" t="s">
        <v>308</v>
      </c>
      <c r="H597" s="241">
        <v>2</v>
      </c>
      <c r="I597" s="242">
        <v>1000</v>
      </c>
      <c r="J597" s="241">
        <f>ROUND(I597*H597,2)</f>
        <v>2000</v>
      </c>
      <c r="K597" s="239" t="s">
        <v>177</v>
      </c>
      <c r="L597" s="243"/>
      <c r="M597" s="244" t="s">
        <v>1</v>
      </c>
      <c r="N597" s="245" t="s">
        <v>42</v>
      </c>
      <c r="O597" s="71"/>
      <c r="P597" s="200">
        <f>O597*H597</f>
        <v>0</v>
      </c>
      <c r="Q597" s="200">
        <v>1.2E-2</v>
      </c>
      <c r="R597" s="200">
        <f>Q597*H597</f>
        <v>2.4E-2</v>
      </c>
      <c r="S597" s="200">
        <v>0</v>
      </c>
      <c r="T597" s="201">
        <f>S597*H597</f>
        <v>0</v>
      </c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R597" s="202" t="s">
        <v>215</v>
      </c>
      <c r="AT597" s="202" t="s">
        <v>212</v>
      </c>
      <c r="AU597" s="202" t="s">
        <v>87</v>
      </c>
      <c r="AY597" s="17" t="s">
        <v>171</v>
      </c>
      <c r="BE597" s="203">
        <f>IF(N597="základní",J597,0)</f>
        <v>2000</v>
      </c>
      <c r="BF597" s="203">
        <f>IF(N597="snížená",J597,0)</f>
        <v>0</v>
      </c>
      <c r="BG597" s="203">
        <f>IF(N597="zákl. přenesená",J597,0)</f>
        <v>0</v>
      </c>
      <c r="BH597" s="203">
        <f>IF(N597="sníž. přenesená",J597,0)</f>
        <v>0</v>
      </c>
      <c r="BI597" s="203">
        <f>IF(N597="nulová",J597,0)</f>
        <v>0</v>
      </c>
      <c r="BJ597" s="17" t="s">
        <v>85</v>
      </c>
      <c r="BK597" s="203">
        <f>ROUND(I597*H597,2)</f>
        <v>2000</v>
      </c>
      <c r="BL597" s="17" t="s">
        <v>178</v>
      </c>
      <c r="BM597" s="202" t="s">
        <v>842</v>
      </c>
    </row>
    <row r="598" spans="1:65" s="12" customFormat="1" ht="11.25">
      <c r="B598" s="204"/>
      <c r="C598" s="205"/>
      <c r="D598" s="206" t="s">
        <v>180</v>
      </c>
      <c r="E598" s="207" t="s">
        <v>1</v>
      </c>
      <c r="F598" s="208" t="s">
        <v>843</v>
      </c>
      <c r="G598" s="205"/>
      <c r="H598" s="207" t="s">
        <v>1</v>
      </c>
      <c r="I598" s="209"/>
      <c r="J598" s="205"/>
      <c r="K598" s="205"/>
      <c r="L598" s="210"/>
      <c r="M598" s="211"/>
      <c r="N598" s="212"/>
      <c r="O598" s="212"/>
      <c r="P598" s="212"/>
      <c r="Q598" s="212"/>
      <c r="R598" s="212"/>
      <c r="S598" s="212"/>
      <c r="T598" s="213"/>
      <c r="AT598" s="214" t="s">
        <v>180</v>
      </c>
      <c r="AU598" s="214" t="s">
        <v>87</v>
      </c>
      <c r="AV598" s="12" t="s">
        <v>85</v>
      </c>
      <c r="AW598" s="12" t="s">
        <v>32</v>
      </c>
      <c r="AX598" s="12" t="s">
        <v>77</v>
      </c>
      <c r="AY598" s="214" t="s">
        <v>171</v>
      </c>
    </row>
    <row r="599" spans="1:65" s="13" customFormat="1" ht="11.25">
      <c r="B599" s="215"/>
      <c r="C599" s="216"/>
      <c r="D599" s="206" t="s">
        <v>180</v>
      </c>
      <c r="E599" s="217" t="s">
        <v>1</v>
      </c>
      <c r="F599" s="218" t="s">
        <v>87</v>
      </c>
      <c r="G599" s="216"/>
      <c r="H599" s="219">
        <v>2</v>
      </c>
      <c r="I599" s="220"/>
      <c r="J599" s="216"/>
      <c r="K599" s="216"/>
      <c r="L599" s="221"/>
      <c r="M599" s="222"/>
      <c r="N599" s="223"/>
      <c r="O599" s="223"/>
      <c r="P599" s="223"/>
      <c r="Q599" s="223"/>
      <c r="R599" s="223"/>
      <c r="S599" s="223"/>
      <c r="T599" s="224"/>
      <c r="AT599" s="225" t="s">
        <v>180</v>
      </c>
      <c r="AU599" s="225" t="s">
        <v>87</v>
      </c>
      <c r="AV599" s="13" t="s">
        <v>87</v>
      </c>
      <c r="AW599" s="13" t="s">
        <v>32</v>
      </c>
      <c r="AX599" s="13" t="s">
        <v>85</v>
      </c>
      <c r="AY599" s="225" t="s">
        <v>171</v>
      </c>
    </row>
    <row r="600" spans="1:65" s="1" customFormat="1" ht="24.2" customHeight="1">
      <c r="A600" s="34"/>
      <c r="B600" s="35"/>
      <c r="C600" s="192" t="s">
        <v>844</v>
      </c>
      <c r="D600" s="192" t="s">
        <v>173</v>
      </c>
      <c r="E600" s="193" t="s">
        <v>845</v>
      </c>
      <c r="F600" s="194" t="s">
        <v>846</v>
      </c>
      <c r="G600" s="195" t="s">
        <v>308</v>
      </c>
      <c r="H600" s="196">
        <v>16</v>
      </c>
      <c r="I600" s="197">
        <v>64.87</v>
      </c>
      <c r="J600" s="196">
        <f>ROUND(I600*H600,2)</f>
        <v>1037.92</v>
      </c>
      <c r="K600" s="194" t="s">
        <v>177</v>
      </c>
      <c r="L600" s="39"/>
      <c r="M600" s="198" t="s">
        <v>1</v>
      </c>
      <c r="N600" s="199" t="s">
        <v>42</v>
      </c>
      <c r="O600" s="71"/>
      <c r="P600" s="200">
        <f>O600*H600</f>
        <v>0</v>
      </c>
      <c r="Q600" s="200">
        <v>1.0000000000000001E-5</v>
      </c>
      <c r="R600" s="200">
        <f>Q600*H600</f>
        <v>1.6000000000000001E-4</v>
      </c>
      <c r="S600" s="200">
        <v>0</v>
      </c>
      <c r="T600" s="201">
        <f>S600*H600</f>
        <v>0</v>
      </c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R600" s="202" t="s">
        <v>178</v>
      </c>
      <c r="AT600" s="202" t="s">
        <v>173</v>
      </c>
      <c r="AU600" s="202" t="s">
        <v>87</v>
      </c>
      <c r="AY600" s="17" t="s">
        <v>171</v>
      </c>
      <c r="BE600" s="203">
        <f>IF(N600="základní",J600,0)</f>
        <v>1037.92</v>
      </c>
      <c r="BF600" s="203">
        <f>IF(N600="snížená",J600,0)</f>
        <v>0</v>
      </c>
      <c r="BG600" s="203">
        <f>IF(N600="zákl. přenesená",J600,0)</f>
        <v>0</v>
      </c>
      <c r="BH600" s="203">
        <f>IF(N600="sníž. přenesená",J600,0)</f>
        <v>0</v>
      </c>
      <c r="BI600" s="203">
        <f>IF(N600="nulová",J600,0)</f>
        <v>0</v>
      </c>
      <c r="BJ600" s="17" t="s">
        <v>85</v>
      </c>
      <c r="BK600" s="203">
        <f>ROUND(I600*H600,2)</f>
        <v>1037.92</v>
      </c>
      <c r="BL600" s="17" t="s">
        <v>178</v>
      </c>
      <c r="BM600" s="202" t="s">
        <v>847</v>
      </c>
    </row>
    <row r="601" spans="1:65" s="12" customFormat="1" ht="11.25">
      <c r="B601" s="204"/>
      <c r="C601" s="205"/>
      <c r="D601" s="206" t="s">
        <v>180</v>
      </c>
      <c r="E601" s="207" t="s">
        <v>1</v>
      </c>
      <c r="F601" s="208" t="s">
        <v>848</v>
      </c>
      <c r="G601" s="205"/>
      <c r="H601" s="207" t="s">
        <v>1</v>
      </c>
      <c r="I601" s="209"/>
      <c r="J601" s="205"/>
      <c r="K601" s="205"/>
      <c r="L601" s="210"/>
      <c r="M601" s="211"/>
      <c r="N601" s="212"/>
      <c r="O601" s="212"/>
      <c r="P601" s="212"/>
      <c r="Q601" s="212"/>
      <c r="R601" s="212"/>
      <c r="S601" s="212"/>
      <c r="T601" s="213"/>
      <c r="AT601" s="214" t="s">
        <v>180</v>
      </c>
      <c r="AU601" s="214" t="s">
        <v>87</v>
      </c>
      <c r="AV601" s="12" t="s">
        <v>85</v>
      </c>
      <c r="AW601" s="12" t="s">
        <v>32</v>
      </c>
      <c r="AX601" s="12" t="s">
        <v>77</v>
      </c>
      <c r="AY601" s="214" t="s">
        <v>171</v>
      </c>
    </row>
    <row r="602" spans="1:65" s="13" customFormat="1" ht="11.25">
      <c r="B602" s="215"/>
      <c r="C602" s="216"/>
      <c r="D602" s="206" t="s">
        <v>180</v>
      </c>
      <c r="E602" s="217" t="s">
        <v>1</v>
      </c>
      <c r="F602" s="218" t="s">
        <v>201</v>
      </c>
      <c r="G602" s="216"/>
      <c r="H602" s="219">
        <v>6</v>
      </c>
      <c r="I602" s="220"/>
      <c r="J602" s="216"/>
      <c r="K602" s="216"/>
      <c r="L602" s="221"/>
      <c r="M602" s="222"/>
      <c r="N602" s="223"/>
      <c r="O602" s="223"/>
      <c r="P602" s="223"/>
      <c r="Q602" s="223"/>
      <c r="R602" s="223"/>
      <c r="S602" s="223"/>
      <c r="T602" s="224"/>
      <c r="AT602" s="225" t="s">
        <v>180</v>
      </c>
      <c r="AU602" s="225" t="s">
        <v>87</v>
      </c>
      <c r="AV602" s="13" t="s">
        <v>87</v>
      </c>
      <c r="AW602" s="13" t="s">
        <v>32</v>
      </c>
      <c r="AX602" s="13" t="s">
        <v>77</v>
      </c>
      <c r="AY602" s="225" t="s">
        <v>171</v>
      </c>
    </row>
    <row r="603" spans="1:65" s="12" customFormat="1" ht="11.25">
      <c r="B603" s="204"/>
      <c r="C603" s="205"/>
      <c r="D603" s="206" t="s">
        <v>180</v>
      </c>
      <c r="E603" s="207" t="s">
        <v>1</v>
      </c>
      <c r="F603" s="208" t="s">
        <v>849</v>
      </c>
      <c r="G603" s="205"/>
      <c r="H603" s="207" t="s">
        <v>1</v>
      </c>
      <c r="I603" s="209"/>
      <c r="J603" s="205"/>
      <c r="K603" s="205"/>
      <c r="L603" s="210"/>
      <c r="M603" s="211"/>
      <c r="N603" s="212"/>
      <c r="O603" s="212"/>
      <c r="P603" s="212"/>
      <c r="Q603" s="212"/>
      <c r="R603" s="212"/>
      <c r="S603" s="212"/>
      <c r="T603" s="213"/>
      <c r="AT603" s="214" t="s">
        <v>180</v>
      </c>
      <c r="AU603" s="214" t="s">
        <v>87</v>
      </c>
      <c r="AV603" s="12" t="s">
        <v>85</v>
      </c>
      <c r="AW603" s="12" t="s">
        <v>32</v>
      </c>
      <c r="AX603" s="12" t="s">
        <v>77</v>
      </c>
      <c r="AY603" s="214" t="s">
        <v>171</v>
      </c>
    </row>
    <row r="604" spans="1:65" s="13" customFormat="1" ht="11.25">
      <c r="B604" s="215"/>
      <c r="C604" s="216"/>
      <c r="D604" s="206" t="s">
        <v>180</v>
      </c>
      <c r="E604" s="217" t="s">
        <v>1</v>
      </c>
      <c r="F604" s="218" t="s">
        <v>228</v>
      </c>
      <c r="G604" s="216"/>
      <c r="H604" s="219">
        <v>10</v>
      </c>
      <c r="I604" s="220"/>
      <c r="J604" s="216"/>
      <c r="K604" s="216"/>
      <c r="L604" s="221"/>
      <c r="M604" s="222"/>
      <c r="N604" s="223"/>
      <c r="O604" s="223"/>
      <c r="P604" s="223"/>
      <c r="Q604" s="223"/>
      <c r="R604" s="223"/>
      <c r="S604" s="223"/>
      <c r="T604" s="224"/>
      <c r="AT604" s="225" t="s">
        <v>180</v>
      </c>
      <c r="AU604" s="225" t="s">
        <v>87</v>
      </c>
      <c r="AV604" s="13" t="s">
        <v>87</v>
      </c>
      <c r="AW604" s="13" t="s">
        <v>32</v>
      </c>
      <c r="AX604" s="13" t="s">
        <v>77</v>
      </c>
      <c r="AY604" s="225" t="s">
        <v>171</v>
      </c>
    </row>
    <row r="605" spans="1:65" s="14" customFormat="1" ht="11.25">
      <c r="B605" s="226"/>
      <c r="C605" s="227"/>
      <c r="D605" s="206" t="s">
        <v>180</v>
      </c>
      <c r="E605" s="228" t="s">
        <v>1</v>
      </c>
      <c r="F605" s="229" t="s">
        <v>210</v>
      </c>
      <c r="G605" s="227"/>
      <c r="H605" s="230">
        <v>16</v>
      </c>
      <c r="I605" s="231"/>
      <c r="J605" s="227"/>
      <c r="K605" s="227"/>
      <c r="L605" s="232"/>
      <c r="M605" s="233"/>
      <c r="N605" s="234"/>
      <c r="O605" s="234"/>
      <c r="P605" s="234"/>
      <c r="Q605" s="234"/>
      <c r="R605" s="234"/>
      <c r="S605" s="234"/>
      <c r="T605" s="235"/>
      <c r="AT605" s="236" t="s">
        <v>180</v>
      </c>
      <c r="AU605" s="236" t="s">
        <v>87</v>
      </c>
      <c r="AV605" s="14" t="s">
        <v>178</v>
      </c>
      <c r="AW605" s="14" t="s">
        <v>32</v>
      </c>
      <c r="AX605" s="14" t="s">
        <v>85</v>
      </c>
      <c r="AY605" s="236" t="s">
        <v>171</v>
      </c>
    </row>
    <row r="606" spans="1:65" s="1" customFormat="1" ht="21.75" customHeight="1">
      <c r="A606" s="34"/>
      <c r="B606" s="35"/>
      <c r="C606" s="192" t="s">
        <v>850</v>
      </c>
      <c r="D606" s="192" t="s">
        <v>173</v>
      </c>
      <c r="E606" s="193" t="s">
        <v>851</v>
      </c>
      <c r="F606" s="194" t="s">
        <v>852</v>
      </c>
      <c r="G606" s="195" t="s">
        <v>308</v>
      </c>
      <c r="H606" s="196">
        <v>16</v>
      </c>
      <c r="I606" s="197">
        <v>66.56</v>
      </c>
      <c r="J606" s="196">
        <f>ROUND(I606*H606,2)</f>
        <v>1064.96</v>
      </c>
      <c r="K606" s="194" t="s">
        <v>177</v>
      </c>
      <c r="L606" s="39"/>
      <c r="M606" s="198" t="s">
        <v>1</v>
      </c>
      <c r="N606" s="199" t="s">
        <v>42</v>
      </c>
      <c r="O606" s="71"/>
      <c r="P606" s="200">
        <f>O606*H606</f>
        <v>0</v>
      </c>
      <c r="Q606" s="200">
        <v>6.9999999999999994E-5</v>
      </c>
      <c r="R606" s="200">
        <f>Q606*H606</f>
        <v>1.1199999999999999E-3</v>
      </c>
      <c r="S606" s="200">
        <v>0</v>
      </c>
      <c r="T606" s="201">
        <f>S606*H606</f>
        <v>0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202" t="s">
        <v>178</v>
      </c>
      <c r="AT606" s="202" t="s">
        <v>173</v>
      </c>
      <c r="AU606" s="202" t="s">
        <v>87</v>
      </c>
      <c r="AY606" s="17" t="s">
        <v>171</v>
      </c>
      <c r="BE606" s="203">
        <f>IF(N606="základní",J606,0)</f>
        <v>1064.96</v>
      </c>
      <c r="BF606" s="203">
        <f>IF(N606="snížená",J606,0)</f>
        <v>0</v>
      </c>
      <c r="BG606" s="203">
        <f>IF(N606="zákl. přenesená",J606,0)</f>
        <v>0</v>
      </c>
      <c r="BH606" s="203">
        <f>IF(N606="sníž. přenesená",J606,0)</f>
        <v>0</v>
      </c>
      <c r="BI606" s="203">
        <f>IF(N606="nulová",J606,0)</f>
        <v>0</v>
      </c>
      <c r="BJ606" s="17" t="s">
        <v>85</v>
      </c>
      <c r="BK606" s="203">
        <f>ROUND(I606*H606,2)</f>
        <v>1064.96</v>
      </c>
      <c r="BL606" s="17" t="s">
        <v>178</v>
      </c>
      <c r="BM606" s="202" t="s">
        <v>853</v>
      </c>
    </row>
    <row r="607" spans="1:65" s="12" customFormat="1" ht="11.25">
      <c r="B607" s="204"/>
      <c r="C607" s="205"/>
      <c r="D607" s="206" t="s">
        <v>180</v>
      </c>
      <c r="E607" s="207" t="s">
        <v>1</v>
      </c>
      <c r="F607" s="208" t="s">
        <v>848</v>
      </c>
      <c r="G607" s="205"/>
      <c r="H607" s="207" t="s">
        <v>1</v>
      </c>
      <c r="I607" s="209"/>
      <c r="J607" s="205"/>
      <c r="K607" s="205"/>
      <c r="L607" s="210"/>
      <c r="M607" s="211"/>
      <c r="N607" s="212"/>
      <c r="O607" s="212"/>
      <c r="P607" s="212"/>
      <c r="Q607" s="212"/>
      <c r="R607" s="212"/>
      <c r="S607" s="212"/>
      <c r="T607" s="213"/>
      <c r="AT607" s="214" t="s">
        <v>180</v>
      </c>
      <c r="AU607" s="214" t="s">
        <v>87</v>
      </c>
      <c r="AV607" s="12" t="s">
        <v>85</v>
      </c>
      <c r="AW607" s="12" t="s">
        <v>32</v>
      </c>
      <c r="AX607" s="12" t="s">
        <v>77</v>
      </c>
      <c r="AY607" s="214" t="s">
        <v>171</v>
      </c>
    </row>
    <row r="608" spans="1:65" s="13" customFormat="1" ht="11.25">
      <c r="B608" s="215"/>
      <c r="C608" s="216"/>
      <c r="D608" s="206" t="s">
        <v>180</v>
      </c>
      <c r="E608" s="217" t="s">
        <v>1</v>
      </c>
      <c r="F608" s="218" t="s">
        <v>201</v>
      </c>
      <c r="G608" s="216"/>
      <c r="H608" s="219">
        <v>6</v>
      </c>
      <c r="I608" s="220"/>
      <c r="J608" s="216"/>
      <c r="K608" s="216"/>
      <c r="L608" s="221"/>
      <c r="M608" s="222"/>
      <c r="N608" s="223"/>
      <c r="O608" s="223"/>
      <c r="P608" s="223"/>
      <c r="Q608" s="223"/>
      <c r="R608" s="223"/>
      <c r="S608" s="223"/>
      <c r="T608" s="224"/>
      <c r="AT608" s="225" t="s">
        <v>180</v>
      </c>
      <c r="AU608" s="225" t="s">
        <v>87</v>
      </c>
      <c r="AV608" s="13" t="s">
        <v>87</v>
      </c>
      <c r="AW608" s="13" t="s">
        <v>32</v>
      </c>
      <c r="AX608" s="13" t="s">
        <v>77</v>
      </c>
      <c r="AY608" s="225" t="s">
        <v>171</v>
      </c>
    </row>
    <row r="609" spans="1:65" s="12" customFormat="1" ht="11.25">
      <c r="B609" s="204"/>
      <c r="C609" s="205"/>
      <c r="D609" s="206" t="s">
        <v>180</v>
      </c>
      <c r="E609" s="207" t="s">
        <v>1</v>
      </c>
      <c r="F609" s="208" t="s">
        <v>849</v>
      </c>
      <c r="G609" s="205"/>
      <c r="H609" s="207" t="s">
        <v>1</v>
      </c>
      <c r="I609" s="209"/>
      <c r="J609" s="205"/>
      <c r="K609" s="205"/>
      <c r="L609" s="210"/>
      <c r="M609" s="211"/>
      <c r="N609" s="212"/>
      <c r="O609" s="212"/>
      <c r="P609" s="212"/>
      <c r="Q609" s="212"/>
      <c r="R609" s="212"/>
      <c r="S609" s="212"/>
      <c r="T609" s="213"/>
      <c r="AT609" s="214" t="s">
        <v>180</v>
      </c>
      <c r="AU609" s="214" t="s">
        <v>87</v>
      </c>
      <c r="AV609" s="12" t="s">
        <v>85</v>
      </c>
      <c r="AW609" s="12" t="s">
        <v>32</v>
      </c>
      <c r="AX609" s="12" t="s">
        <v>77</v>
      </c>
      <c r="AY609" s="214" t="s">
        <v>171</v>
      </c>
    </row>
    <row r="610" spans="1:65" s="13" customFormat="1" ht="11.25">
      <c r="B610" s="215"/>
      <c r="C610" s="216"/>
      <c r="D610" s="206" t="s">
        <v>180</v>
      </c>
      <c r="E610" s="217" t="s">
        <v>1</v>
      </c>
      <c r="F610" s="218" t="s">
        <v>228</v>
      </c>
      <c r="G610" s="216"/>
      <c r="H610" s="219">
        <v>10</v>
      </c>
      <c r="I610" s="220"/>
      <c r="J610" s="216"/>
      <c r="K610" s="216"/>
      <c r="L610" s="221"/>
      <c r="M610" s="222"/>
      <c r="N610" s="223"/>
      <c r="O610" s="223"/>
      <c r="P610" s="223"/>
      <c r="Q610" s="223"/>
      <c r="R610" s="223"/>
      <c r="S610" s="223"/>
      <c r="T610" s="224"/>
      <c r="AT610" s="225" t="s">
        <v>180</v>
      </c>
      <c r="AU610" s="225" t="s">
        <v>87</v>
      </c>
      <c r="AV610" s="13" t="s">
        <v>87</v>
      </c>
      <c r="AW610" s="13" t="s">
        <v>32</v>
      </c>
      <c r="AX610" s="13" t="s">
        <v>77</v>
      </c>
      <c r="AY610" s="225" t="s">
        <v>171</v>
      </c>
    </row>
    <row r="611" spans="1:65" s="14" customFormat="1" ht="11.25">
      <c r="B611" s="226"/>
      <c r="C611" s="227"/>
      <c r="D611" s="206" t="s">
        <v>180</v>
      </c>
      <c r="E611" s="228" t="s">
        <v>1</v>
      </c>
      <c r="F611" s="229" t="s">
        <v>210</v>
      </c>
      <c r="G611" s="227"/>
      <c r="H611" s="230">
        <v>16</v>
      </c>
      <c r="I611" s="231"/>
      <c r="J611" s="227"/>
      <c r="K611" s="227"/>
      <c r="L611" s="232"/>
      <c r="M611" s="233"/>
      <c r="N611" s="234"/>
      <c r="O611" s="234"/>
      <c r="P611" s="234"/>
      <c r="Q611" s="234"/>
      <c r="R611" s="234"/>
      <c r="S611" s="234"/>
      <c r="T611" s="235"/>
      <c r="AT611" s="236" t="s">
        <v>180</v>
      </c>
      <c r="AU611" s="236" t="s">
        <v>87</v>
      </c>
      <c r="AV611" s="14" t="s">
        <v>178</v>
      </c>
      <c r="AW611" s="14" t="s">
        <v>32</v>
      </c>
      <c r="AX611" s="14" t="s">
        <v>85</v>
      </c>
      <c r="AY611" s="236" t="s">
        <v>171</v>
      </c>
    </row>
    <row r="612" spans="1:65" s="1" customFormat="1" ht="24.2" customHeight="1">
      <c r="A612" s="34"/>
      <c r="B612" s="35"/>
      <c r="C612" s="192" t="s">
        <v>854</v>
      </c>
      <c r="D612" s="192" t="s">
        <v>173</v>
      </c>
      <c r="E612" s="193" t="s">
        <v>855</v>
      </c>
      <c r="F612" s="194" t="s">
        <v>856</v>
      </c>
      <c r="G612" s="195" t="s">
        <v>308</v>
      </c>
      <c r="H612" s="196">
        <v>22</v>
      </c>
      <c r="I612" s="197">
        <v>87.23</v>
      </c>
      <c r="J612" s="196">
        <f>ROUND(I612*H612,2)</f>
        <v>1919.06</v>
      </c>
      <c r="K612" s="194" t="s">
        <v>177</v>
      </c>
      <c r="L612" s="39"/>
      <c r="M612" s="198" t="s">
        <v>1</v>
      </c>
      <c r="N612" s="199" t="s">
        <v>42</v>
      </c>
      <c r="O612" s="71"/>
      <c r="P612" s="200">
        <f>O612*H612</f>
        <v>0</v>
      </c>
      <c r="Q612" s="200">
        <v>1.0000000000000001E-5</v>
      </c>
      <c r="R612" s="200">
        <f>Q612*H612</f>
        <v>2.2000000000000001E-4</v>
      </c>
      <c r="S612" s="200">
        <v>0</v>
      </c>
      <c r="T612" s="201">
        <f>S612*H612</f>
        <v>0</v>
      </c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R612" s="202" t="s">
        <v>178</v>
      </c>
      <c r="AT612" s="202" t="s">
        <v>173</v>
      </c>
      <c r="AU612" s="202" t="s">
        <v>87</v>
      </c>
      <c r="AY612" s="17" t="s">
        <v>171</v>
      </c>
      <c r="BE612" s="203">
        <f>IF(N612="základní",J612,0)</f>
        <v>1919.06</v>
      </c>
      <c r="BF612" s="203">
        <f>IF(N612="snížená",J612,0)</f>
        <v>0</v>
      </c>
      <c r="BG612" s="203">
        <f>IF(N612="zákl. přenesená",J612,0)</f>
        <v>0</v>
      </c>
      <c r="BH612" s="203">
        <f>IF(N612="sníž. přenesená",J612,0)</f>
        <v>0</v>
      </c>
      <c r="BI612" s="203">
        <f>IF(N612="nulová",J612,0)</f>
        <v>0</v>
      </c>
      <c r="BJ612" s="17" t="s">
        <v>85</v>
      </c>
      <c r="BK612" s="203">
        <f>ROUND(I612*H612,2)</f>
        <v>1919.06</v>
      </c>
      <c r="BL612" s="17" t="s">
        <v>178</v>
      </c>
      <c r="BM612" s="202" t="s">
        <v>857</v>
      </c>
    </row>
    <row r="613" spans="1:65" s="12" customFormat="1" ht="11.25">
      <c r="B613" s="204"/>
      <c r="C613" s="205"/>
      <c r="D613" s="206" t="s">
        <v>180</v>
      </c>
      <c r="E613" s="207" t="s">
        <v>1</v>
      </c>
      <c r="F613" s="208" t="s">
        <v>858</v>
      </c>
      <c r="G613" s="205"/>
      <c r="H613" s="207" t="s">
        <v>1</v>
      </c>
      <c r="I613" s="209"/>
      <c r="J613" s="205"/>
      <c r="K613" s="205"/>
      <c r="L613" s="210"/>
      <c r="M613" s="211"/>
      <c r="N613" s="212"/>
      <c r="O613" s="212"/>
      <c r="P613" s="212"/>
      <c r="Q613" s="212"/>
      <c r="R613" s="212"/>
      <c r="S613" s="212"/>
      <c r="T613" s="213"/>
      <c r="AT613" s="214" t="s">
        <v>180</v>
      </c>
      <c r="AU613" s="214" t="s">
        <v>87</v>
      </c>
      <c r="AV613" s="12" t="s">
        <v>85</v>
      </c>
      <c r="AW613" s="12" t="s">
        <v>32</v>
      </c>
      <c r="AX613" s="12" t="s">
        <v>77</v>
      </c>
      <c r="AY613" s="214" t="s">
        <v>171</v>
      </c>
    </row>
    <row r="614" spans="1:65" s="12" customFormat="1" ht="11.25">
      <c r="B614" s="204"/>
      <c r="C614" s="205"/>
      <c r="D614" s="206" t="s">
        <v>180</v>
      </c>
      <c r="E614" s="207" t="s">
        <v>1</v>
      </c>
      <c r="F614" s="208" t="s">
        <v>859</v>
      </c>
      <c r="G614" s="205"/>
      <c r="H614" s="207" t="s">
        <v>1</v>
      </c>
      <c r="I614" s="209"/>
      <c r="J614" s="205"/>
      <c r="K614" s="205"/>
      <c r="L614" s="210"/>
      <c r="M614" s="211"/>
      <c r="N614" s="212"/>
      <c r="O614" s="212"/>
      <c r="P614" s="212"/>
      <c r="Q614" s="212"/>
      <c r="R614" s="212"/>
      <c r="S614" s="212"/>
      <c r="T614" s="213"/>
      <c r="AT614" s="214" t="s">
        <v>180</v>
      </c>
      <c r="AU614" s="214" t="s">
        <v>87</v>
      </c>
      <c r="AV614" s="12" t="s">
        <v>85</v>
      </c>
      <c r="AW614" s="12" t="s">
        <v>32</v>
      </c>
      <c r="AX614" s="12" t="s">
        <v>77</v>
      </c>
      <c r="AY614" s="214" t="s">
        <v>171</v>
      </c>
    </row>
    <row r="615" spans="1:65" s="13" customFormat="1" ht="11.25">
      <c r="B615" s="215"/>
      <c r="C615" s="216"/>
      <c r="D615" s="206" t="s">
        <v>180</v>
      </c>
      <c r="E615" s="217" t="s">
        <v>1</v>
      </c>
      <c r="F615" s="218" t="s">
        <v>186</v>
      </c>
      <c r="G615" s="216"/>
      <c r="H615" s="219">
        <v>3</v>
      </c>
      <c r="I615" s="220"/>
      <c r="J615" s="216"/>
      <c r="K615" s="216"/>
      <c r="L615" s="221"/>
      <c r="M615" s="222"/>
      <c r="N615" s="223"/>
      <c r="O615" s="223"/>
      <c r="P615" s="223"/>
      <c r="Q615" s="223"/>
      <c r="R615" s="223"/>
      <c r="S615" s="223"/>
      <c r="T615" s="224"/>
      <c r="AT615" s="225" t="s">
        <v>180</v>
      </c>
      <c r="AU615" s="225" t="s">
        <v>87</v>
      </c>
      <c r="AV615" s="13" t="s">
        <v>87</v>
      </c>
      <c r="AW615" s="13" t="s">
        <v>32</v>
      </c>
      <c r="AX615" s="13" t="s">
        <v>77</v>
      </c>
      <c r="AY615" s="225" t="s">
        <v>171</v>
      </c>
    </row>
    <row r="616" spans="1:65" s="12" customFormat="1" ht="11.25">
      <c r="B616" s="204"/>
      <c r="C616" s="205"/>
      <c r="D616" s="206" t="s">
        <v>180</v>
      </c>
      <c r="E616" s="207" t="s">
        <v>1</v>
      </c>
      <c r="F616" s="208" t="s">
        <v>860</v>
      </c>
      <c r="G616" s="205"/>
      <c r="H616" s="207" t="s">
        <v>1</v>
      </c>
      <c r="I616" s="209"/>
      <c r="J616" s="205"/>
      <c r="K616" s="205"/>
      <c r="L616" s="210"/>
      <c r="M616" s="211"/>
      <c r="N616" s="212"/>
      <c r="O616" s="212"/>
      <c r="P616" s="212"/>
      <c r="Q616" s="212"/>
      <c r="R616" s="212"/>
      <c r="S616" s="212"/>
      <c r="T616" s="213"/>
      <c r="AT616" s="214" t="s">
        <v>180</v>
      </c>
      <c r="AU616" s="214" t="s">
        <v>87</v>
      </c>
      <c r="AV616" s="12" t="s">
        <v>85</v>
      </c>
      <c r="AW616" s="12" t="s">
        <v>32</v>
      </c>
      <c r="AX616" s="12" t="s">
        <v>77</v>
      </c>
      <c r="AY616" s="214" t="s">
        <v>171</v>
      </c>
    </row>
    <row r="617" spans="1:65" s="13" customFormat="1" ht="11.25">
      <c r="B617" s="215"/>
      <c r="C617" s="216"/>
      <c r="D617" s="206" t="s">
        <v>180</v>
      </c>
      <c r="E617" s="217" t="s">
        <v>1</v>
      </c>
      <c r="F617" s="218" t="s">
        <v>186</v>
      </c>
      <c r="G617" s="216"/>
      <c r="H617" s="219">
        <v>3</v>
      </c>
      <c r="I617" s="220"/>
      <c r="J617" s="216"/>
      <c r="K617" s="216"/>
      <c r="L617" s="221"/>
      <c r="M617" s="222"/>
      <c r="N617" s="223"/>
      <c r="O617" s="223"/>
      <c r="P617" s="223"/>
      <c r="Q617" s="223"/>
      <c r="R617" s="223"/>
      <c r="S617" s="223"/>
      <c r="T617" s="224"/>
      <c r="AT617" s="225" t="s">
        <v>180</v>
      </c>
      <c r="AU617" s="225" t="s">
        <v>87</v>
      </c>
      <c r="AV617" s="13" t="s">
        <v>87</v>
      </c>
      <c r="AW617" s="13" t="s">
        <v>32</v>
      </c>
      <c r="AX617" s="13" t="s">
        <v>77</v>
      </c>
      <c r="AY617" s="225" t="s">
        <v>171</v>
      </c>
    </row>
    <row r="618" spans="1:65" s="12" customFormat="1" ht="11.25">
      <c r="B618" s="204"/>
      <c r="C618" s="205"/>
      <c r="D618" s="206" t="s">
        <v>180</v>
      </c>
      <c r="E618" s="207" t="s">
        <v>1</v>
      </c>
      <c r="F618" s="208" t="s">
        <v>861</v>
      </c>
      <c r="G618" s="205"/>
      <c r="H618" s="207" t="s">
        <v>1</v>
      </c>
      <c r="I618" s="209"/>
      <c r="J618" s="205"/>
      <c r="K618" s="205"/>
      <c r="L618" s="210"/>
      <c r="M618" s="211"/>
      <c r="N618" s="212"/>
      <c r="O618" s="212"/>
      <c r="P618" s="212"/>
      <c r="Q618" s="212"/>
      <c r="R618" s="212"/>
      <c r="S618" s="212"/>
      <c r="T618" s="213"/>
      <c r="AT618" s="214" t="s">
        <v>180</v>
      </c>
      <c r="AU618" s="214" t="s">
        <v>87</v>
      </c>
      <c r="AV618" s="12" t="s">
        <v>85</v>
      </c>
      <c r="AW618" s="12" t="s">
        <v>32</v>
      </c>
      <c r="AX618" s="12" t="s">
        <v>77</v>
      </c>
      <c r="AY618" s="214" t="s">
        <v>171</v>
      </c>
    </row>
    <row r="619" spans="1:65" s="13" customFormat="1" ht="11.25">
      <c r="B619" s="215"/>
      <c r="C619" s="216"/>
      <c r="D619" s="206" t="s">
        <v>180</v>
      </c>
      <c r="E619" s="217" t="s">
        <v>1</v>
      </c>
      <c r="F619" s="218" t="s">
        <v>264</v>
      </c>
      <c r="G619" s="216"/>
      <c r="H619" s="219">
        <v>16</v>
      </c>
      <c r="I619" s="220"/>
      <c r="J619" s="216"/>
      <c r="K619" s="216"/>
      <c r="L619" s="221"/>
      <c r="M619" s="222"/>
      <c r="N619" s="223"/>
      <c r="O619" s="223"/>
      <c r="P619" s="223"/>
      <c r="Q619" s="223"/>
      <c r="R619" s="223"/>
      <c r="S619" s="223"/>
      <c r="T619" s="224"/>
      <c r="AT619" s="225" t="s">
        <v>180</v>
      </c>
      <c r="AU619" s="225" t="s">
        <v>87</v>
      </c>
      <c r="AV619" s="13" t="s">
        <v>87</v>
      </c>
      <c r="AW619" s="13" t="s">
        <v>32</v>
      </c>
      <c r="AX619" s="13" t="s">
        <v>77</v>
      </c>
      <c r="AY619" s="225" t="s">
        <v>171</v>
      </c>
    </row>
    <row r="620" spans="1:65" s="14" customFormat="1" ht="11.25">
      <c r="B620" s="226"/>
      <c r="C620" s="227"/>
      <c r="D620" s="206" t="s">
        <v>180</v>
      </c>
      <c r="E620" s="228" t="s">
        <v>1</v>
      </c>
      <c r="F620" s="229" t="s">
        <v>210</v>
      </c>
      <c r="G620" s="227"/>
      <c r="H620" s="230">
        <v>22</v>
      </c>
      <c r="I620" s="231"/>
      <c r="J620" s="227"/>
      <c r="K620" s="227"/>
      <c r="L620" s="232"/>
      <c r="M620" s="233"/>
      <c r="N620" s="234"/>
      <c r="O620" s="234"/>
      <c r="P620" s="234"/>
      <c r="Q620" s="234"/>
      <c r="R620" s="234"/>
      <c r="S620" s="234"/>
      <c r="T620" s="235"/>
      <c r="AT620" s="236" t="s">
        <v>180</v>
      </c>
      <c r="AU620" s="236" t="s">
        <v>87</v>
      </c>
      <c r="AV620" s="14" t="s">
        <v>178</v>
      </c>
      <c r="AW620" s="14" t="s">
        <v>32</v>
      </c>
      <c r="AX620" s="14" t="s">
        <v>85</v>
      </c>
      <c r="AY620" s="236" t="s">
        <v>171</v>
      </c>
    </row>
    <row r="621" spans="1:65" s="1" customFormat="1" ht="21.75" customHeight="1">
      <c r="A621" s="34"/>
      <c r="B621" s="35"/>
      <c r="C621" s="192" t="s">
        <v>862</v>
      </c>
      <c r="D621" s="192" t="s">
        <v>173</v>
      </c>
      <c r="E621" s="193" t="s">
        <v>863</v>
      </c>
      <c r="F621" s="194" t="s">
        <v>864</v>
      </c>
      <c r="G621" s="195" t="s">
        <v>308</v>
      </c>
      <c r="H621" s="196">
        <v>6</v>
      </c>
      <c r="I621" s="197">
        <v>520</v>
      </c>
      <c r="J621" s="196">
        <f>ROUND(I621*H621,2)</f>
        <v>3120</v>
      </c>
      <c r="K621" s="194" t="s">
        <v>1</v>
      </c>
      <c r="L621" s="39"/>
      <c r="M621" s="198" t="s">
        <v>1</v>
      </c>
      <c r="N621" s="199" t="s">
        <v>42</v>
      </c>
      <c r="O621" s="71"/>
      <c r="P621" s="200">
        <f>O621*H621</f>
        <v>0</v>
      </c>
      <c r="Q621" s="200">
        <v>2.3000000000000001E-4</v>
      </c>
      <c r="R621" s="200">
        <f>Q621*H621</f>
        <v>1.3800000000000002E-3</v>
      </c>
      <c r="S621" s="200">
        <v>0</v>
      </c>
      <c r="T621" s="201">
        <f>S621*H621</f>
        <v>0</v>
      </c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R621" s="202" t="s">
        <v>178</v>
      </c>
      <c r="AT621" s="202" t="s">
        <v>173</v>
      </c>
      <c r="AU621" s="202" t="s">
        <v>87</v>
      </c>
      <c r="AY621" s="17" t="s">
        <v>171</v>
      </c>
      <c r="BE621" s="203">
        <f>IF(N621="základní",J621,0)</f>
        <v>3120</v>
      </c>
      <c r="BF621" s="203">
        <f>IF(N621="snížená",J621,0)</f>
        <v>0</v>
      </c>
      <c r="BG621" s="203">
        <f>IF(N621="zákl. přenesená",J621,0)</f>
        <v>0</v>
      </c>
      <c r="BH621" s="203">
        <f>IF(N621="sníž. přenesená",J621,0)</f>
        <v>0</v>
      </c>
      <c r="BI621" s="203">
        <f>IF(N621="nulová",J621,0)</f>
        <v>0</v>
      </c>
      <c r="BJ621" s="17" t="s">
        <v>85</v>
      </c>
      <c r="BK621" s="203">
        <f>ROUND(I621*H621,2)</f>
        <v>3120</v>
      </c>
      <c r="BL621" s="17" t="s">
        <v>178</v>
      </c>
      <c r="BM621" s="202" t="s">
        <v>865</v>
      </c>
    </row>
    <row r="622" spans="1:65" s="12" customFormat="1" ht="11.25">
      <c r="B622" s="204"/>
      <c r="C622" s="205"/>
      <c r="D622" s="206" t="s">
        <v>180</v>
      </c>
      <c r="E622" s="207" t="s">
        <v>1</v>
      </c>
      <c r="F622" s="208" t="s">
        <v>858</v>
      </c>
      <c r="G622" s="205"/>
      <c r="H622" s="207" t="s">
        <v>1</v>
      </c>
      <c r="I622" s="209"/>
      <c r="J622" s="205"/>
      <c r="K622" s="205"/>
      <c r="L622" s="210"/>
      <c r="M622" s="211"/>
      <c r="N622" s="212"/>
      <c r="O622" s="212"/>
      <c r="P622" s="212"/>
      <c r="Q622" s="212"/>
      <c r="R622" s="212"/>
      <c r="S622" s="212"/>
      <c r="T622" s="213"/>
      <c r="AT622" s="214" t="s">
        <v>180</v>
      </c>
      <c r="AU622" s="214" t="s">
        <v>87</v>
      </c>
      <c r="AV622" s="12" t="s">
        <v>85</v>
      </c>
      <c r="AW622" s="12" t="s">
        <v>32</v>
      </c>
      <c r="AX622" s="12" t="s">
        <v>77</v>
      </c>
      <c r="AY622" s="214" t="s">
        <v>171</v>
      </c>
    </row>
    <row r="623" spans="1:65" s="12" customFormat="1" ht="11.25">
      <c r="B623" s="204"/>
      <c r="C623" s="205"/>
      <c r="D623" s="206" t="s">
        <v>180</v>
      </c>
      <c r="E623" s="207" t="s">
        <v>1</v>
      </c>
      <c r="F623" s="208" t="s">
        <v>343</v>
      </c>
      <c r="G623" s="205"/>
      <c r="H623" s="207" t="s">
        <v>1</v>
      </c>
      <c r="I623" s="209"/>
      <c r="J623" s="205"/>
      <c r="K623" s="205"/>
      <c r="L623" s="210"/>
      <c r="M623" s="211"/>
      <c r="N623" s="212"/>
      <c r="O623" s="212"/>
      <c r="P623" s="212"/>
      <c r="Q623" s="212"/>
      <c r="R623" s="212"/>
      <c r="S623" s="212"/>
      <c r="T623" s="213"/>
      <c r="AT623" s="214" t="s">
        <v>180</v>
      </c>
      <c r="AU623" s="214" t="s">
        <v>87</v>
      </c>
      <c r="AV623" s="12" t="s">
        <v>85</v>
      </c>
      <c r="AW623" s="12" t="s">
        <v>32</v>
      </c>
      <c r="AX623" s="12" t="s">
        <v>77</v>
      </c>
      <c r="AY623" s="214" t="s">
        <v>171</v>
      </c>
    </row>
    <row r="624" spans="1:65" s="13" customFormat="1" ht="11.25">
      <c r="B624" s="215"/>
      <c r="C624" s="216"/>
      <c r="D624" s="206" t="s">
        <v>180</v>
      </c>
      <c r="E624" s="217" t="s">
        <v>1</v>
      </c>
      <c r="F624" s="218" t="s">
        <v>186</v>
      </c>
      <c r="G624" s="216"/>
      <c r="H624" s="219">
        <v>3</v>
      </c>
      <c r="I624" s="220"/>
      <c r="J624" s="216"/>
      <c r="K624" s="216"/>
      <c r="L624" s="221"/>
      <c r="M624" s="222"/>
      <c r="N624" s="223"/>
      <c r="O624" s="223"/>
      <c r="P624" s="223"/>
      <c r="Q624" s="223"/>
      <c r="R624" s="223"/>
      <c r="S624" s="223"/>
      <c r="T624" s="224"/>
      <c r="AT624" s="225" t="s">
        <v>180</v>
      </c>
      <c r="AU624" s="225" t="s">
        <v>87</v>
      </c>
      <c r="AV624" s="13" t="s">
        <v>87</v>
      </c>
      <c r="AW624" s="13" t="s">
        <v>32</v>
      </c>
      <c r="AX624" s="13" t="s">
        <v>77</v>
      </c>
      <c r="AY624" s="225" t="s">
        <v>171</v>
      </c>
    </row>
    <row r="625" spans="1:65" s="12" customFormat="1" ht="11.25">
      <c r="B625" s="204"/>
      <c r="C625" s="205"/>
      <c r="D625" s="206" t="s">
        <v>180</v>
      </c>
      <c r="E625" s="207" t="s">
        <v>1</v>
      </c>
      <c r="F625" s="208" t="s">
        <v>311</v>
      </c>
      <c r="G625" s="205"/>
      <c r="H625" s="207" t="s">
        <v>1</v>
      </c>
      <c r="I625" s="209"/>
      <c r="J625" s="205"/>
      <c r="K625" s="205"/>
      <c r="L625" s="210"/>
      <c r="M625" s="211"/>
      <c r="N625" s="212"/>
      <c r="O625" s="212"/>
      <c r="P625" s="212"/>
      <c r="Q625" s="212"/>
      <c r="R625" s="212"/>
      <c r="S625" s="212"/>
      <c r="T625" s="213"/>
      <c r="AT625" s="214" t="s">
        <v>180</v>
      </c>
      <c r="AU625" s="214" t="s">
        <v>87</v>
      </c>
      <c r="AV625" s="12" t="s">
        <v>85</v>
      </c>
      <c r="AW625" s="12" t="s">
        <v>32</v>
      </c>
      <c r="AX625" s="12" t="s">
        <v>77</v>
      </c>
      <c r="AY625" s="214" t="s">
        <v>171</v>
      </c>
    </row>
    <row r="626" spans="1:65" s="13" customFormat="1" ht="11.25">
      <c r="B626" s="215"/>
      <c r="C626" s="216"/>
      <c r="D626" s="206" t="s">
        <v>180</v>
      </c>
      <c r="E626" s="217" t="s">
        <v>1</v>
      </c>
      <c r="F626" s="218" t="s">
        <v>186</v>
      </c>
      <c r="G626" s="216"/>
      <c r="H626" s="219">
        <v>3</v>
      </c>
      <c r="I626" s="220"/>
      <c r="J626" s="216"/>
      <c r="K626" s="216"/>
      <c r="L626" s="221"/>
      <c r="M626" s="222"/>
      <c r="N626" s="223"/>
      <c r="O626" s="223"/>
      <c r="P626" s="223"/>
      <c r="Q626" s="223"/>
      <c r="R626" s="223"/>
      <c r="S626" s="223"/>
      <c r="T626" s="224"/>
      <c r="AT626" s="225" t="s">
        <v>180</v>
      </c>
      <c r="AU626" s="225" t="s">
        <v>87</v>
      </c>
      <c r="AV626" s="13" t="s">
        <v>87</v>
      </c>
      <c r="AW626" s="13" t="s">
        <v>32</v>
      </c>
      <c r="AX626" s="13" t="s">
        <v>77</v>
      </c>
      <c r="AY626" s="225" t="s">
        <v>171</v>
      </c>
    </row>
    <row r="627" spans="1:65" s="14" customFormat="1" ht="11.25">
      <c r="B627" s="226"/>
      <c r="C627" s="227"/>
      <c r="D627" s="206" t="s">
        <v>180</v>
      </c>
      <c r="E627" s="228" t="s">
        <v>1</v>
      </c>
      <c r="F627" s="229" t="s">
        <v>210</v>
      </c>
      <c r="G627" s="227"/>
      <c r="H627" s="230">
        <v>6</v>
      </c>
      <c r="I627" s="231"/>
      <c r="J627" s="227"/>
      <c r="K627" s="227"/>
      <c r="L627" s="232"/>
      <c r="M627" s="233"/>
      <c r="N627" s="234"/>
      <c r="O627" s="234"/>
      <c r="P627" s="234"/>
      <c r="Q627" s="234"/>
      <c r="R627" s="234"/>
      <c r="S627" s="234"/>
      <c r="T627" s="235"/>
      <c r="AT627" s="236" t="s">
        <v>180</v>
      </c>
      <c r="AU627" s="236" t="s">
        <v>87</v>
      </c>
      <c r="AV627" s="14" t="s">
        <v>178</v>
      </c>
      <c r="AW627" s="14" t="s">
        <v>32</v>
      </c>
      <c r="AX627" s="14" t="s">
        <v>85</v>
      </c>
      <c r="AY627" s="236" t="s">
        <v>171</v>
      </c>
    </row>
    <row r="628" spans="1:65" s="1" customFormat="1" ht="21.75" customHeight="1">
      <c r="A628" s="34"/>
      <c r="B628" s="35"/>
      <c r="C628" s="192" t="s">
        <v>866</v>
      </c>
      <c r="D628" s="192" t="s">
        <v>173</v>
      </c>
      <c r="E628" s="193" t="s">
        <v>867</v>
      </c>
      <c r="F628" s="194" t="s">
        <v>868</v>
      </c>
      <c r="G628" s="195" t="s">
        <v>308</v>
      </c>
      <c r="H628" s="196">
        <v>16</v>
      </c>
      <c r="I628" s="197">
        <v>97</v>
      </c>
      <c r="J628" s="196">
        <f>ROUND(I628*H628,2)</f>
        <v>1552</v>
      </c>
      <c r="K628" s="194" t="s">
        <v>177</v>
      </c>
      <c r="L628" s="39"/>
      <c r="M628" s="198" t="s">
        <v>1</v>
      </c>
      <c r="N628" s="199" t="s">
        <v>42</v>
      </c>
      <c r="O628" s="71"/>
      <c r="P628" s="200">
        <f>O628*H628</f>
        <v>0</v>
      </c>
      <c r="Q628" s="200">
        <v>1.2999999999999999E-4</v>
      </c>
      <c r="R628" s="200">
        <f>Q628*H628</f>
        <v>2.0799999999999998E-3</v>
      </c>
      <c r="S628" s="200">
        <v>0</v>
      </c>
      <c r="T628" s="201">
        <f>S628*H628</f>
        <v>0</v>
      </c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R628" s="202" t="s">
        <v>178</v>
      </c>
      <c r="AT628" s="202" t="s">
        <v>173</v>
      </c>
      <c r="AU628" s="202" t="s">
        <v>87</v>
      </c>
      <c r="AY628" s="17" t="s">
        <v>171</v>
      </c>
      <c r="BE628" s="203">
        <f>IF(N628="základní",J628,0)</f>
        <v>1552</v>
      </c>
      <c r="BF628" s="203">
        <f>IF(N628="snížená",J628,0)</f>
        <v>0</v>
      </c>
      <c r="BG628" s="203">
        <f>IF(N628="zákl. přenesená",J628,0)</f>
        <v>0</v>
      </c>
      <c r="BH628" s="203">
        <f>IF(N628="sníž. přenesená",J628,0)</f>
        <v>0</v>
      </c>
      <c r="BI628" s="203">
        <f>IF(N628="nulová",J628,0)</f>
        <v>0</v>
      </c>
      <c r="BJ628" s="17" t="s">
        <v>85</v>
      </c>
      <c r="BK628" s="203">
        <f>ROUND(I628*H628,2)</f>
        <v>1552</v>
      </c>
      <c r="BL628" s="17" t="s">
        <v>178</v>
      </c>
      <c r="BM628" s="202" t="s">
        <v>869</v>
      </c>
    </row>
    <row r="629" spans="1:65" s="12" customFormat="1" ht="11.25">
      <c r="B629" s="204"/>
      <c r="C629" s="205"/>
      <c r="D629" s="206" t="s">
        <v>180</v>
      </c>
      <c r="E629" s="207" t="s">
        <v>1</v>
      </c>
      <c r="F629" s="208" t="s">
        <v>861</v>
      </c>
      <c r="G629" s="205"/>
      <c r="H629" s="207" t="s">
        <v>1</v>
      </c>
      <c r="I629" s="209"/>
      <c r="J629" s="205"/>
      <c r="K629" s="205"/>
      <c r="L629" s="210"/>
      <c r="M629" s="211"/>
      <c r="N629" s="212"/>
      <c r="O629" s="212"/>
      <c r="P629" s="212"/>
      <c r="Q629" s="212"/>
      <c r="R629" s="212"/>
      <c r="S629" s="212"/>
      <c r="T629" s="213"/>
      <c r="AT629" s="214" t="s">
        <v>180</v>
      </c>
      <c r="AU629" s="214" t="s">
        <v>87</v>
      </c>
      <c r="AV629" s="12" t="s">
        <v>85</v>
      </c>
      <c r="AW629" s="12" t="s">
        <v>32</v>
      </c>
      <c r="AX629" s="12" t="s">
        <v>77</v>
      </c>
      <c r="AY629" s="214" t="s">
        <v>171</v>
      </c>
    </row>
    <row r="630" spans="1:65" s="13" customFormat="1" ht="11.25">
      <c r="B630" s="215"/>
      <c r="C630" s="216"/>
      <c r="D630" s="206" t="s">
        <v>180</v>
      </c>
      <c r="E630" s="217" t="s">
        <v>1</v>
      </c>
      <c r="F630" s="218" t="s">
        <v>264</v>
      </c>
      <c r="G630" s="216"/>
      <c r="H630" s="219">
        <v>16</v>
      </c>
      <c r="I630" s="220"/>
      <c r="J630" s="216"/>
      <c r="K630" s="216"/>
      <c r="L630" s="221"/>
      <c r="M630" s="222"/>
      <c r="N630" s="223"/>
      <c r="O630" s="223"/>
      <c r="P630" s="223"/>
      <c r="Q630" s="223"/>
      <c r="R630" s="223"/>
      <c r="S630" s="223"/>
      <c r="T630" s="224"/>
      <c r="AT630" s="225" t="s">
        <v>180</v>
      </c>
      <c r="AU630" s="225" t="s">
        <v>87</v>
      </c>
      <c r="AV630" s="13" t="s">
        <v>87</v>
      </c>
      <c r="AW630" s="13" t="s">
        <v>32</v>
      </c>
      <c r="AX630" s="13" t="s">
        <v>85</v>
      </c>
      <c r="AY630" s="225" t="s">
        <v>171</v>
      </c>
    </row>
    <row r="631" spans="1:65" s="1" customFormat="1" ht="24.2" customHeight="1">
      <c r="A631" s="34"/>
      <c r="B631" s="35"/>
      <c r="C631" s="192" t="s">
        <v>870</v>
      </c>
      <c r="D631" s="192" t="s">
        <v>173</v>
      </c>
      <c r="E631" s="193" t="s">
        <v>855</v>
      </c>
      <c r="F631" s="194" t="s">
        <v>856</v>
      </c>
      <c r="G631" s="195" t="s">
        <v>308</v>
      </c>
      <c r="H631" s="196">
        <v>250</v>
      </c>
      <c r="I631" s="197">
        <v>87.23</v>
      </c>
      <c r="J631" s="196">
        <f>ROUND(I631*H631,2)</f>
        <v>21807.5</v>
      </c>
      <c r="K631" s="194" t="s">
        <v>177</v>
      </c>
      <c r="L631" s="39"/>
      <c r="M631" s="198" t="s">
        <v>1</v>
      </c>
      <c r="N631" s="199" t="s">
        <v>42</v>
      </c>
      <c r="O631" s="71"/>
      <c r="P631" s="200">
        <f>O631*H631</f>
        <v>0</v>
      </c>
      <c r="Q631" s="200">
        <v>1.0000000000000001E-5</v>
      </c>
      <c r="R631" s="200">
        <f>Q631*H631</f>
        <v>2.5000000000000001E-3</v>
      </c>
      <c r="S631" s="200">
        <v>0</v>
      </c>
      <c r="T631" s="201">
        <f>S631*H631</f>
        <v>0</v>
      </c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R631" s="202" t="s">
        <v>178</v>
      </c>
      <c r="AT631" s="202" t="s">
        <v>173</v>
      </c>
      <c r="AU631" s="202" t="s">
        <v>87</v>
      </c>
      <c r="AY631" s="17" t="s">
        <v>171</v>
      </c>
      <c r="BE631" s="203">
        <f>IF(N631="základní",J631,0)</f>
        <v>21807.5</v>
      </c>
      <c r="BF631" s="203">
        <f>IF(N631="snížená",J631,0)</f>
        <v>0</v>
      </c>
      <c r="BG631" s="203">
        <f>IF(N631="zákl. přenesená",J631,0)</f>
        <v>0</v>
      </c>
      <c r="BH631" s="203">
        <f>IF(N631="sníž. přenesená",J631,0)</f>
        <v>0</v>
      </c>
      <c r="BI631" s="203">
        <f>IF(N631="nulová",J631,0)</f>
        <v>0</v>
      </c>
      <c r="BJ631" s="17" t="s">
        <v>85</v>
      </c>
      <c r="BK631" s="203">
        <f>ROUND(I631*H631,2)</f>
        <v>21807.5</v>
      </c>
      <c r="BL631" s="17" t="s">
        <v>178</v>
      </c>
      <c r="BM631" s="202" t="s">
        <v>871</v>
      </c>
    </row>
    <row r="632" spans="1:65" s="12" customFormat="1" ht="11.25">
      <c r="B632" s="204"/>
      <c r="C632" s="205"/>
      <c r="D632" s="206" t="s">
        <v>180</v>
      </c>
      <c r="E632" s="207" t="s">
        <v>1</v>
      </c>
      <c r="F632" s="208" t="s">
        <v>872</v>
      </c>
      <c r="G632" s="205"/>
      <c r="H632" s="207" t="s">
        <v>1</v>
      </c>
      <c r="I632" s="209"/>
      <c r="J632" s="205"/>
      <c r="K632" s="205"/>
      <c r="L632" s="210"/>
      <c r="M632" s="211"/>
      <c r="N632" s="212"/>
      <c r="O632" s="212"/>
      <c r="P632" s="212"/>
      <c r="Q632" s="212"/>
      <c r="R632" s="212"/>
      <c r="S632" s="212"/>
      <c r="T632" s="213"/>
      <c r="AT632" s="214" t="s">
        <v>180</v>
      </c>
      <c r="AU632" s="214" t="s">
        <v>87</v>
      </c>
      <c r="AV632" s="12" t="s">
        <v>85</v>
      </c>
      <c r="AW632" s="12" t="s">
        <v>32</v>
      </c>
      <c r="AX632" s="12" t="s">
        <v>77</v>
      </c>
      <c r="AY632" s="214" t="s">
        <v>171</v>
      </c>
    </row>
    <row r="633" spans="1:65" s="12" customFormat="1" ht="11.25">
      <c r="B633" s="204"/>
      <c r="C633" s="205"/>
      <c r="D633" s="206" t="s">
        <v>180</v>
      </c>
      <c r="E633" s="207" t="s">
        <v>1</v>
      </c>
      <c r="F633" s="208" t="s">
        <v>873</v>
      </c>
      <c r="G633" s="205"/>
      <c r="H633" s="207" t="s">
        <v>1</v>
      </c>
      <c r="I633" s="209"/>
      <c r="J633" s="205"/>
      <c r="K633" s="205"/>
      <c r="L633" s="210"/>
      <c r="M633" s="211"/>
      <c r="N633" s="212"/>
      <c r="O633" s="212"/>
      <c r="P633" s="212"/>
      <c r="Q633" s="212"/>
      <c r="R633" s="212"/>
      <c r="S633" s="212"/>
      <c r="T633" s="213"/>
      <c r="AT633" s="214" t="s">
        <v>180</v>
      </c>
      <c r="AU633" s="214" t="s">
        <v>87</v>
      </c>
      <c r="AV633" s="12" t="s">
        <v>85</v>
      </c>
      <c r="AW633" s="12" t="s">
        <v>32</v>
      </c>
      <c r="AX633" s="12" t="s">
        <v>77</v>
      </c>
      <c r="AY633" s="214" t="s">
        <v>171</v>
      </c>
    </row>
    <row r="634" spans="1:65" s="12" customFormat="1" ht="11.25">
      <c r="B634" s="204"/>
      <c r="C634" s="205"/>
      <c r="D634" s="206" t="s">
        <v>180</v>
      </c>
      <c r="E634" s="207" t="s">
        <v>1</v>
      </c>
      <c r="F634" s="208" t="s">
        <v>874</v>
      </c>
      <c r="G634" s="205"/>
      <c r="H634" s="207" t="s">
        <v>1</v>
      </c>
      <c r="I634" s="209"/>
      <c r="J634" s="205"/>
      <c r="K634" s="205"/>
      <c r="L634" s="210"/>
      <c r="M634" s="211"/>
      <c r="N634" s="212"/>
      <c r="O634" s="212"/>
      <c r="P634" s="212"/>
      <c r="Q634" s="212"/>
      <c r="R634" s="212"/>
      <c r="S634" s="212"/>
      <c r="T634" s="213"/>
      <c r="AT634" s="214" t="s">
        <v>180</v>
      </c>
      <c r="AU634" s="214" t="s">
        <v>87</v>
      </c>
      <c r="AV634" s="12" t="s">
        <v>85</v>
      </c>
      <c r="AW634" s="12" t="s">
        <v>32</v>
      </c>
      <c r="AX634" s="12" t="s">
        <v>77</v>
      </c>
      <c r="AY634" s="214" t="s">
        <v>171</v>
      </c>
    </row>
    <row r="635" spans="1:65" s="13" customFormat="1" ht="11.25">
      <c r="B635" s="215"/>
      <c r="C635" s="216"/>
      <c r="D635" s="206" t="s">
        <v>180</v>
      </c>
      <c r="E635" s="217" t="s">
        <v>1</v>
      </c>
      <c r="F635" s="218" t="s">
        <v>875</v>
      </c>
      <c r="G635" s="216"/>
      <c r="H635" s="219">
        <v>250</v>
      </c>
      <c r="I635" s="220"/>
      <c r="J635" s="216"/>
      <c r="K635" s="216"/>
      <c r="L635" s="221"/>
      <c r="M635" s="222"/>
      <c r="N635" s="223"/>
      <c r="O635" s="223"/>
      <c r="P635" s="223"/>
      <c r="Q635" s="223"/>
      <c r="R635" s="223"/>
      <c r="S635" s="223"/>
      <c r="T635" s="224"/>
      <c r="AT635" s="225" t="s">
        <v>180</v>
      </c>
      <c r="AU635" s="225" t="s">
        <v>87</v>
      </c>
      <c r="AV635" s="13" t="s">
        <v>87</v>
      </c>
      <c r="AW635" s="13" t="s">
        <v>32</v>
      </c>
      <c r="AX635" s="13" t="s">
        <v>85</v>
      </c>
      <c r="AY635" s="225" t="s">
        <v>171</v>
      </c>
    </row>
    <row r="636" spans="1:65" s="1" customFormat="1" ht="24.2" customHeight="1">
      <c r="A636" s="34"/>
      <c r="B636" s="35"/>
      <c r="C636" s="192" t="s">
        <v>876</v>
      </c>
      <c r="D636" s="192" t="s">
        <v>173</v>
      </c>
      <c r="E636" s="193" t="s">
        <v>877</v>
      </c>
      <c r="F636" s="194" t="s">
        <v>878</v>
      </c>
      <c r="G636" s="195" t="s">
        <v>308</v>
      </c>
      <c r="H636" s="196">
        <v>125</v>
      </c>
      <c r="I636" s="197">
        <v>104</v>
      </c>
      <c r="J636" s="196">
        <f>ROUND(I636*H636,2)</f>
        <v>13000</v>
      </c>
      <c r="K636" s="194" t="s">
        <v>1</v>
      </c>
      <c r="L636" s="39"/>
      <c r="M636" s="198" t="s">
        <v>1</v>
      </c>
      <c r="N636" s="199" t="s">
        <v>42</v>
      </c>
      <c r="O636" s="71"/>
      <c r="P636" s="200">
        <f>O636*H636</f>
        <v>0</v>
      </c>
      <c r="Q636" s="200">
        <v>2.3000000000000001E-4</v>
      </c>
      <c r="R636" s="200">
        <f>Q636*H636</f>
        <v>2.8750000000000001E-2</v>
      </c>
      <c r="S636" s="200">
        <v>0</v>
      </c>
      <c r="T636" s="201">
        <f>S636*H636</f>
        <v>0</v>
      </c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R636" s="202" t="s">
        <v>178</v>
      </c>
      <c r="AT636" s="202" t="s">
        <v>173</v>
      </c>
      <c r="AU636" s="202" t="s">
        <v>87</v>
      </c>
      <c r="AY636" s="17" t="s">
        <v>171</v>
      </c>
      <c r="BE636" s="203">
        <f>IF(N636="základní",J636,0)</f>
        <v>13000</v>
      </c>
      <c r="BF636" s="203">
        <f>IF(N636="snížená",J636,0)</f>
        <v>0</v>
      </c>
      <c r="BG636" s="203">
        <f>IF(N636="zákl. přenesená",J636,0)</f>
        <v>0</v>
      </c>
      <c r="BH636" s="203">
        <f>IF(N636="sníž. přenesená",J636,0)</f>
        <v>0</v>
      </c>
      <c r="BI636" s="203">
        <f>IF(N636="nulová",J636,0)</f>
        <v>0</v>
      </c>
      <c r="BJ636" s="17" t="s">
        <v>85</v>
      </c>
      <c r="BK636" s="203">
        <f>ROUND(I636*H636,2)</f>
        <v>13000</v>
      </c>
      <c r="BL636" s="17" t="s">
        <v>178</v>
      </c>
      <c r="BM636" s="202" t="s">
        <v>879</v>
      </c>
    </row>
    <row r="637" spans="1:65" s="12" customFormat="1" ht="11.25">
      <c r="B637" s="204"/>
      <c r="C637" s="205"/>
      <c r="D637" s="206" t="s">
        <v>180</v>
      </c>
      <c r="E637" s="207" t="s">
        <v>1</v>
      </c>
      <c r="F637" s="208" t="s">
        <v>872</v>
      </c>
      <c r="G637" s="205"/>
      <c r="H637" s="207" t="s">
        <v>1</v>
      </c>
      <c r="I637" s="209"/>
      <c r="J637" s="205"/>
      <c r="K637" s="205"/>
      <c r="L637" s="210"/>
      <c r="M637" s="211"/>
      <c r="N637" s="212"/>
      <c r="O637" s="212"/>
      <c r="P637" s="212"/>
      <c r="Q637" s="212"/>
      <c r="R637" s="212"/>
      <c r="S637" s="212"/>
      <c r="T637" s="213"/>
      <c r="AT637" s="214" t="s">
        <v>180</v>
      </c>
      <c r="AU637" s="214" t="s">
        <v>87</v>
      </c>
      <c r="AV637" s="12" t="s">
        <v>85</v>
      </c>
      <c r="AW637" s="12" t="s">
        <v>32</v>
      </c>
      <c r="AX637" s="12" t="s">
        <v>77</v>
      </c>
      <c r="AY637" s="214" t="s">
        <v>171</v>
      </c>
    </row>
    <row r="638" spans="1:65" s="13" customFormat="1" ht="11.25">
      <c r="B638" s="215"/>
      <c r="C638" s="216"/>
      <c r="D638" s="206" t="s">
        <v>180</v>
      </c>
      <c r="E638" s="217" t="s">
        <v>1</v>
      </c>
      <c r="F638" s="218" t="s">
        <v>880</v>
      </c>
      <c r="G638" s="216"/>
      <c r="H638" s="219">
        <v>125</v>
      </c>
      <c r="I638" s="220"/>
      <c r="J638" s="216"/>
      <c r="K638" s="216"/>
      <c r="L638" s="221"/>
      <c r="M638" s="222"/>
      <c r="N638" s="223"/>
      <c r="O638" s="223"/>
      <c r="P638" s="223"/>
      <c r="Q638" s="223"/>
      <c r="R638" s="223"/>
      <c r="S638" s="223"/>
      <c r="T638" s="224"/>
      <c r="AT638" s="225" t="s">
        <v>180</v>
      </c>
      <c r="AU638" s="225" t="s">
        <v>87</v>
      </c>
      <c r="AV638" s="13" t="s">
        <v>87</v>
      </c>
      <c r="AW638" s="13" t="s">
        <v>32</v>
      </c>
      <c r="AX638" s="13" t="s">
        <v>85</v>
      </c>
      <c r="AY638" s="225" t="s">
        <v>171</v>
      </c>
    </row>
    <row r="639" spans="1:65" s="1" customFormat="1" ht="24.2" customHeight="1">
      <c r="A639" s="34"/>
      <c r="B639" s="35"/>
      <c r="C639" s="192" t="s">
        <v>881</v>
      </c>
      <c r="D639" s="192" t="s">
        <v>173</v>
      </c>
      <c r="E639" s="193" t="s">
        <v>882</v>
      </c>
      <c r="F639" s="194" t="s">
        <v>883</v>
      </c>
      <c r="G639" s="195" t="s">
        <v>220</v>
      </c>
      <c r="H639" s="196">
        <v>702</v>
      </c>
      <c r="I639" s="197">
        <v>90</v>
      </c>
      <c r="J639" s="196">
        <f>ROUND(I639*H639,2)</f>
        <v>63180</v>
      </c>
      <c r="K639" s="194" t="s">
        <v>177</v>
      </c>
      <c r="L639" s="39"/>
      <c r="M639" s="198" t="s">
        <v>1</v>
      </c>
      <c r="N639" s="199" t="s">
        <v>42</v>
      </c>
      <c r="O639" s="71"/>
      <c r="P639" s="200">
        <f>O639*H639</f>
        <v>0</v>
      </c>
      <c r="Q639" s="200">
        <v>4.0000000000000003E-5</v>
      </c>
      <c r="R639" s="200">
        <f>Q639*H639</f>
        <v>2.8080000000000001E-2</v>
      </c>
      <c r="S639" s="200">
        <v>0</v>
      </c>
      <c r="T639" s="201">
        <f>S639*H639</f>
        <v>0</v>
      </c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R639" s="202" t="s">
        <v>178</v>
      </c>
      <c r="AT639" s="202" t="s">
        <v>173</v>
      </c>
      <c r="AU639" s="202" t="s">
        <v>87</v>
      </c>
      <c r="AY639" s="17" t="s">
        <v>171</v>
      </c>
      <c r="BE639" s="203">
        <f>IF(N639="základní",J639,0)</f>
        <v>63180</v>
      </c>
      <c r="BF639" s="203">
        <f>IF(N639="snížená",J639,0)</f>
        <v>0</v>
      </c>
      <c r="BG639" s="203">
        <f>IF(N639="zákl. přenesená",J639,0)</f>
        <v>0</v>
      </c>
      <c r="BH639" s="203">
        <f>IF(N639="sníž. přenesená",J639,0)</f>
        <v>0</v>
      </c>
      <c r="BI639" s="203">
        <f>IF(N639="nulová",J639,0)</f>
        <v>0</v>
      </c>
      <c r="BJ639" s="17" t="s">
        <v>85</v>
      </c>
      <c r="BK639" s="203">
        <f>ROUND(I639*H639,2)</f>
        <v>63180</v>
      </c>
      <c r="BL639" s="17" t="s">
        <v>178</v>
      </c>
      <c r="BM639" s="202" t="s">
        <v>884</v>
      </c>
    </row>
    <row r="640" spans="1:65" s="12" customFormat="1" ht="11.25">
      <c r="B640" s="204"/>
      <c r="C640" s="205"/>
      <c r="D640" s="206" t="s">
        <v>180</v>
      </c>
      <c r="E640" s="207" t="s">
        <v>1</v>
      </c>
      <c r="F640" s="208" t="s">
        <v>343</v>
      </c>
      <c r="G640" s="205"/>
      <c r="H640" s="207" t="s">
        <v>1</v>
      </c>
      <c r="I640" s="209"/>
      <c r="J640" s="205"/>
      <c r="K640" s="205"/>
      <c r="L640" s="210"/>
      <c r="M640" s="211"/>
      <c r="N640" s="212"/>
      <c r="O640" s="212"/>
      <c r="P640" s="212"/>
      <c r="Q640" s="212"/>
      <c r="R640" s="212"/>
      <c r="S640" s="212"/>
      <c r="T640" s="213"/>
      <c r="AT640" s="214" t="s">
        <v>180</v>
      </c>
      <c r="AU640" s="214" t="s">
        <v>87</v>
      </c>
      <c r="AV640" s="12" t="s">
        <v>85</v>
      </c>
      <c r="AW640" s="12" t="s">
        <v>32</v>
      </c>
      <c r="AX640" s="12" t="s">
        <v>77</v>
      </c>
      <c r="AY640" s="214" t="s">
        <v>171</v>
      </c>
    </row>
    <row r="641" spans="1:65" s="13" customFormat="1" ht="11.25">
      <c r="B641" s="215"/>
      <c r="C641" s="216"/>
      <c r="D641" s="206" t="s">
        <v>180</v>
      </c>
      <c r="E641" s="217" t="s">
        <v>1</v>
      </c>
      <c r="F641" s="218" t="s">
        <v>885</v>
      </c>
      <c r="G641" s="216"/>
      <c r="H641" s="219">
        <v>702</v>
      </c>
      <c r="I641" s="220"/>
      <c r="J641" s="216"/>
      <c r="K641" s="216"/>
      <c r="L641" s="221"/>
      <c r="M641" s="222"/>
      <c r="N641" s="223"/>
      <c r="O641" s="223"/>
      <c r="P641" s="223"/>
      <c r="Q641" s="223"/>
      <c r="R641" s="223"/>
      <c r="S641" s="223"/>
      <c r="T641" s="224"/>
      <c r="AT641" s="225" t="s">
        <v>180</v>
      </c>
      <c r="AU641" s="225" t="s">
        <v>87</v>
      </c>
      <c r="AV641" s="13" t="s">
        <v>87</v>
      </c>
      <c r="AW641" s="13" t="s">
        <v>32</v>
      </c>
      <c r="AX641" s="13" t="s">
        <v>85</v>
      </c>
      <c r="AY641" s="225" t="s">
        <v>171</v>
      </c>
    </row>
    <row r="642" spans="1:65" s="11" customFormat="1" ht="22.9" customHeight="1">
      <c r="B642" s="176"/>
      <c r="C642" s="177"/>
      <c r="D642" s="178" t="s">
        <v>76</v>
      </c>
      <c r="E642" s="190" t="s">
        <v>769</v>
      </c>
      <c r="F642" s="190" t="s">
        <v>886</v>
      </c>
      <c r="G642" s="177"/>
      <c r="H642" s="177"/>
      <c r="I642" s="180"/>
      <c r="J642" s="191">
        <f>BK642</f>
        <v>4851</v>
      </c>
      <c r="K642" s="177"/>
      <c r="L642" s="182"/>
      <c r="M642" s="183"/>
      <c r="N642" s="184"/>
      <c r="O642" s="184"/>
      <c r="P642" s="185">
        <f>SUM(P643:P645)</f>
        <v>0</v>
      </c>
      <c r="Q642" s="184"/>
      <c r="R642" s="185">
        <f>SUM(R643:R645)</f>
        <v>0</v>
      </c>
      <c r="S642" s="184"/>
      <c r="T642" s="186">
        <f>SUM(T643:T645)</f>
        <v>2.59</v>
      </c>
      <c r="AR642" s="187" t="s">
        <v>85</v>
      </c>
      <c r="AT642" s="188" t="s">
        <v>76</v>
      </c>
      <c r="AU642" s="188" t="s">
        <v>85</v>
      </c>
      <c r="AY642" s="187" t="s">
        <v>171</v>
      </c>
      <c r="BK642" s="189">
        <f>SUM(BK643:BK645)</f>
        <v>4851</v>
      </c>
    </row>
    <row r="643" spans="1:65" s="1" customFormat="1" ht="24.2" customHeight="1">
      <c r="A643" s="34"/>
      <c r="B643" s="35"/>
      <c r="C643" s="192" t="s">
        <v>887</v>
      </c>
      <c r="D643" s="192" t="s">
        <v>173</v>
      </c>
      <c r="E643" s="193" t="s">
        <v>888</v>
      </c>
      <c r="F643" s="194" t="s">
        <v>889</v>
      </c>
      <c r="G643" s="195" t="s">
        <v>282</v>
      </c>
      <c r="H643" s="196">
        <v>7</v>
      </c>
      <c r="I643" s="197">
        <v>693</v>
      </c>
      <c r="J643" s="196">
        <f>ROUND(I643*H643,2)</f>
        <v>4851</v>
      </c>
      <c r="K643" s="194" t="s">
        <v>177</v>
      </c>
      <c r="L643" s="39"/>
      <c r="M643" s="198" t="s">
        <v>1</v>
      </c>
      <c r="N643" s="199" t="s">
        <v>42</v>
      </c>
      <c r="O643" s="71"/>
      <c r="P643" s="200">
        <f>O643*H643</f>
        <v>0</v>
      </c>
      <c r="Q643" s="200">
        <v>0</v>
      </c>
      <c r="R643" s="200">
        <f>Q643*H643</f>
        <v>0</v>
      </c>
      <c r="S643" s="200">
        <v>0.37</v>
      </c>
      <c r="T643" s="201">
        <f>S643*H643</f>
        <v>2.59</v>
      </c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R643" s="202" t="s">
        <v>178</v>
      </c>
      <c r="AT643" s="202" t="s">
        <v>173</v>
      </c>
      <c r="AU643" s="202" t="s">
        <v>87</v>
      </c>
      <c r="AY643" s="17" t="s">
        <v>171</v>
      </c>
      <c r="BE643" s="203">
        <f>IF(N643="základní",J643,0)</f>
        <v>4851</v>
      </c>
      <c r="BF643" s="203">
        <f>IF(N643="snížená",J643,0)</f>
        <v>0</v>
      </c>
      <c r="BG643" s="203">
        <f>IF(N643="zákl. přenesená",J643,0)</f>
        <v>0</v>
      </c>
      <c r="BH643" s="203">
        <f>IF(N643="sníž. přenesená",J643,0)</f>
        <v>0</v>
      </c>
      <c r="BI643" s="203">
        <f>IF(N643="nulová",J643,0)</f>
        <v>0</v>
      </c>
      <c r="BJ643" s="17" t="s">
        <v>85</v>
      </c>
      <c r="BK643" s="203">
        <f>ROUND(I643*H643,2)</f>
        <v>4851</v>
      </c>
      <c r="BL643" s="17" t="s">
        <v>178</v>
      </c>
      <c r="BM643" s="202" t="s">
        <v>890</v>
      </c>
    </row>
    <row r="644" spans="1:65" s="12" customFormat="1" ht="11.25">
      <c r="B644" s="204"/>
      <c r="C644" s="205"/>
      <c r="D644" s="206" t="s">
        <v>180</v>
      </c>
      <c r="E644" s="207" t="s">
        <v>1</v>
      </c>
      <c r="F644" s="208" t="s">
        <v>891</v>
      </c>
      <c r="G644" s="205"/>
      <c r="H644" s="207" t="s">
        <v>1</v>
      </c>
      <c r="I644" s="209"/>
      <c r="J644" s="205"/>
      <c r="K644" s="205"/>
      <c r="L644" s="210"/>
      <c r="M644" s="211"/>
      <c r="N644" s="212"/>
      <c r="O644" s="212"/>
      <c r="P644" s="212"/>
      <c r="Q644" s="212"/>
      <c r="R644" s="212"/>
      <c r="S644" s="212"/>
      <c r="T644" s="213"/>
      <c r="AT644" s="214" t="s">
        <v>180</v>
      </c>
      <c r="AU644" s="214" t="s">
        <v>87</v>
      </c>
      <c r="AV644" s="12" t="s">
        <v>85</v>
      </c>
      <c r="AW644" s="12" t="s">
        <v>32</v>
      </c>
      <c r="AX644" s="12" t="s">
        <v>77</v>
      </c>
      <c r="AY644" s="214" t="s">
        <v>171</v>
      </c>
    </row>
    <row r="645" spans="1:65" s="13" customFormat="1" ht="11.25">
      <c r="B645" s="215"/>
      <c r="C645" s="216"/>
      <c r="D645" s="206" t="s">
        <v>180</v>
      </c>
      <c r="E645" s="217" t="s">
        <v>1</v>
      </c>
      <c r="F645" s="218" t="s">
        <v>211</v>
      </c>
      <c r="G645" s="216"/>
      <c r="H645" s="219">
        <v>7</v>
      </c>
      <c r="I645" s="220"/>
      <c r="J645" s="216"/>
      <c r="K645" s="216"/>
      <c r="L645" s="221"/>
      <c r="M645" s="222"/>
      <c r="N645" s="223"/>
      <c r="O645" s="223"/>
      <c r="P645" s="223"/>
      <c r="Q645" s="223"/>
      <c r="R645" s="223"/>
      <c r="S645" s="223"/>
      <c r="T645" s="224"/>
      <c r="AT645" s="225" t="s">
        <v>180</v>
      </c>
      <c r="AU645" s="225" t="s">
        <v>87</v>
      </c>
      <c r="AV645" s="13" t="s">
        <v>87</v>
      </c>
      <c r="AW645" s="13" t="s">
        <v>32</v>
      </c>
      <c r="AX645" s="13" t="s">
        <v>85</v>
      </c>
      <c r="AY645" s="225" t="s">
        <v>171</v>
      </c>
    </row>
    <row r="646" spans="1:65" s="11" customFormat="1" ht="22.9" customHeight="1">
      <c r="B646" s="176"/>
      <c r="C646" s="177"/>
      <c r="D646" s="178" t="s">
        <v>76</v>
      </c>
      <c r="E646" s="190" t="s">
        <v>774</v>
      </c>
      <c r="F646" s="190" t="s">
        <v>892</v>
      </c>
      <c r="G646" s="177"/>
      <c r="H646" s="177"/>
      <c r="I646" s="180"/>
      <c r="J646" s="191">
        <f>BK646</f>
        <v>38592.58</v>
      </c>
      <c r="K646" s="177"/>
      <c r="L646" s="182"/>
      <c r="M646" s="183"/>
      <c r="N646" s="184"/>
      <c r="O646" s="184"/>
      <c r="P646" s="185">
        <f>SUM(P647:P671)</f>
        <v>0</v>
      </c>
      <c r="Q646" s="184"/>
      <c r="R646" s="185">
        <f>SUM(R647:R671)</f>
        <v>0</v>
      </c>
      <c r="S646" s="184"/>
      <c r="T646" s="186">
        <f>SUM(T647:T671)</f>
        <v>8.3480999999999987</v>
      </c>
      <c r="AR646" s="187" t="s">
        <v>85</v>
      </c>
      <c r="AT646" s="188" t="s">
        <v>76</v>
      </c>
      <c r="AU646" s="188" t="s">
        <v>85</v>
      </c>
      <c r="AY646" s="187" t="s">
        <v>171</v>
      </c>
      <c r="BK646" s="189">
        <f>SUM(BK647:BK671)</f>
        <v>38592.58</v>
      </c>
    </row>
    <row r="647" spans="1:65" s="1" customFormat="1" ht="24.2" customHeight="1">
      <c r="A647" s="34"/>
      <c r="B647" s="35"/>
      <c r="C647" s="192" t="s">
        <v>893</v>
      </c>
      <c r="D647" s="192" t="s">
        <v>173</v>
      </c>
      <c r="E647" s="193" t="s">
        <v>894</v>
      </c>
      <c r="F647" s="194" t="s">
        <v>895</v>
      </c>
      <c r="G647" s="195" t="s">
        <v>176</v>
      </c>
      <c r="H647" s="196">
        <v>2.69</v>
      </c>
      <c r="I647" s="197">
        <v>1800</v>
      </c>
      <c r="J647" s="196">
        <f>ROUND(I647*H647,2)</f>
        <v>4842</v>
      </c>
      <c r="K647" s="194" t="s">
        <v>177</v>
      </c>
      <c r="L647" s="39"/>
      <c r="M647" s="198" t="s">
        <v>1</v>
      </c>
      <c r="N647" s="199" t="s">
        <v>42</v>
      </c>
      <c r="O647" s="71"/>
      <c r="P647" s="200">
        <f>O647*H647</f>
        <v>0</v>
      </c>
      <c r="Q647" s="200">
        <v>0</v>
      </c>
      <c r="R647" s="200">
        <f>Q647*H647</f>
        <v>0</v>
      </c>
      <c r="S647" s="200">
        <v>1.8</v>
      </c>
      <c r="T647" s="201">
        <f>S647*H647</f>
        <v>4.8419999999999996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202" t="s">
        <v>178</v>
      </c>
      <c r="AT647" s="202" t="s">
        <v>173</v>
      </c>
      <c r="AU647" s="202" t="s">
        <v>87</v>
      </c>
      <c r="AY647" s="17" t="s">
        <v>171</v>
      </c>
      <c r="BE647" s="203">
        <f>IF(N647="základní",J647,0)</f>
        <v>4842</v>
      </c>
      <c r="BF647" s="203">
        <f>IF(N647="snížená",J647,0)</f>
        <v>0</v>
      </c>
      <c r="BG647" s="203">
        <f>IF(N647="zákl. přenesená",J647,0)</f>
        <v>0</v>
      </c>
      <c r="BH647" s="203">
        <f>IF(N647="sníž. přenesená",J647,0)</f>
        <v>0</v>
      </c>
      <c r="BI647" s="203">
        <f>IF(N647="nulová",J647,0)</f>
        <v>0</v>
      </c>
      <c r="BJ647" s="17" t="s">
        <v>85</v>
      </c>
      <c r="BK647" s="203">
        <f>ROUND(I647*H647,2)</f>
        <v>4842</v>
      </c>
      <c r="BL647" s="17" t="s">
        <v>178</v>
      </c>
      <c r="BM647" s="202" t="s">
        <v>896</v>
      </c>
    </row>
    <row r="648" spans="1:65" s="12" customFormat="1" ht="11.25">
      <c r="B648" s="204"/>
      <c r="C648" s="205"/>
      <c r="D648" s="206" t="s">
        <v>180</v>
      </c>
      <c r="E648" s="207" t="s">
        <v>1</v>
      </c>
      <c r="F648" s="208" t="s">
        <v>343</v>
      </c>
      <c r="G648" s="205"/>
      <c r="H648" s="207" t="s">
        <v>1</v>
      </c>
      <c r="I648" s="209"/>
      <c r="J648" s="205"/>
      <c r="K648" s="205"/>
      <c r="L648" s="210"/>
      <c r="M648" s="211"/>
      <c r="N648" s="212"/>
      <c r="O648" s="212"/>
      <c r="P648" s="212"/>
      <c r="Q648" s="212"/>
      <c r="R648" s="212"/>
      <c r="S648" s="212"/>
      <c r="T648" s="213"/>
      <c r="AT648" s="214" t="s">
        <v>180</v>
      </c>
      <c r="AU648" s="214" t="s">
        <v>87</v>
      </c>
      <c r="AV648" s="12" t="s">
        <v>85</v>
      </c>
      <c r="AW648" s="12" t="s">
        <v>32</v>
      </c>
      <c r="AX648" s="12" t="s">
        <v>77</v>
      </c>
      <c r="AY648" s="214" t="s">
        <v>171</v>
      </c>
    </row>
    <row r="649" spans="1:65" s="13" customFormat="1" ht="11.25">
      <c r="B649" s="215"/>
      <c r="C649" s="216"/>
      <c r="D649" s="206" t="s">
        <v>180</v>
      </c>
      <c r="E649" s="217" t="s">
        <v>1</v>
      </c>
      <c r="F649" s="218" t="s">
        <v>897</v>
      </c>
      <c r="G649" s="216"/>
      <c r="H649" s="219">
        <v>1.44</v>
      </c>
      <c r="I649" s="220"/>
      <c r="J649" s="216"/>
      <c r="K649" s="216"/>
      <c r="L649" s="221"/>
      <c r="M649" s="222"/>
      <c r="N649" s="223"/>
      <c r="O649" s="223"/>
      <c r="P649" s="223"/>
      <c r="Q649" s="223"/>
      <c r="R649" s="223"/>
      <c r="S649" s="223"/>
      <c r="T649" s="224"/>
      <c r="AT649" s="225" t="s">
        <v>180</v>
      </c>
      <c r="AU649" s="225" t="s">
        <v>87</v>
      </c>
      <c r="AV649" s="13" t="s">
        <v>87</v>
      </c>
      <c r="AW649" s="13" t="s">
        <v>32</v>
      </c>
      <c r="AX649" s="13" t="s">
        <v>77</v>
      </c>
      <c r="AY649" s="225" t="s">
        <v>171</v>
      </c>
    </row>
    <row r="650" spans="1:65" s="12" customFormat="1" ht="11.25">
      <c r="B650" s="204"/>
      <c r="C650" s="205"/>
      <c r="D650" s="206" t="s">
        <v>180</v>
      </c>
      <c r="E650" s="207" t="s">
        <v>1</v>
      </c>
      <c r="F650" s="208" t="s">
        <v>311</v>
      </c>
      <c r="G650" s="205"/>
      <c r="H650" s="207" t="s">
        <v>1</v>
      </c>
      <c r="I650" s="209"/>
      <c r="J650" s="205"/>
      <c r="K650" s="205"/>
      <c r="L650" s="210"/>
      <c r="M650" s="211"/>
      <c r="N650" s="212"/>
      <c r="O650" s="212"/>
      <c r="P650" s="212"/>
      <c r="Q650" s="212"/>
      <c r="R650" s="212"/>
      <c r="S650" s="212"/>
      <c r="T650" s="213"/>
      <c r="AT650" s="214" t="s">
        <v>180</v>
      </c>
      <c r="AU650" s="214" t="s">
        <v>87</v>
      </c>
      <c r="AV650" s="12" t="s">
        <v>85</v>
      </c>
      <c r="AW650" s="12" t="s">
        <v>32</v>
      </c>
      <c r="AX650" s="12" t="s">
        <v>77</v>
      </c>
      <c r="AY650" s="214" t="s">
        <v>171</v>
      </c>
    </row>
    <row r="651" spans="1:65" s="13" customFormat="1" ht="11.25">
      <c r="B651" s="215"/>
      <c r="C651" s="216"/>
      <c r="D651" s="206" t="s">
        <v>180</v>
      </c>
      <c r="E651" s="217" t="s">
        <v>1</v>
      </c>
      <c r="F651" s="218" t="s">
        <v>898</v>
      </c>
      <c r="G651" s="216"/>
      <c r="H651" s="219">
        <v>1.25</v>
      </c>
      <c r="I651" s="220"/>
      <c r="J651" s="216"/>
      <c r="K651" s="216"/>
      <c r="L651" s="221"/>
      <c r="M651" s="222"/>
      <c r="N651" s="223"/>
      <c r="O651" s="223"/>
      <c r="P651" s="223"/>
      <c r="Q651" s="223"/>
      <c r="R651" s="223"/>
      <c r="S651" s="223"/>
      <c r="T651" s="224"/>
      <c r="AT651" s="225" t="s">
        <v>180</v>
      </c>
      <c r="AU651" s="225" t="s">
        <v>87</v>
      </c>
      <c r="AV651" s="13" t="s">
        <v>87</v>
      </c>
      <c r="AW651" s="13" t="s">
        <v>32</v>
      </c>
      <c r="AX651" s="13" t="s">
        <v>77</v>
      </c>
      <c r="AY651" s="225" t="s">
        <v>171</v>
      </c>
    </row>
    <row r="652" spans="1:65" s="14" customFormat="1" ht="11.25">
      <c r="B652" s="226"/>
      <c r="C652" s="227"/>
      <c r="D652" s="206" t="s">
        <v>180</v>
      </c>
      <c r="E652" s="228" t="s">
        <v>1</v>
      </c>
      <c r="F652" s="229" t="s">
        <v>210</v>
      </c>
      <c r="G652" s="227"/>
      <c r="H652" s="230">
        <v>2.69</v>
      </c>
      <c r="I652" s="231"/>
      <c r="J652" s="227"/>
      <c r="K652" s="227"/>
      <c r="L652" s="232"/>
      <c r="M652" s="233"/>
      <c r="N652" s="234"/>
      <c r="O652" s="234"/>
      <c r="P652" s="234"/>
      <c r="Q652" s="234"/>
      <c r="R652" s="234"/>
      <c r="S652" s="234"/>
      <c r="T652" s="235"/>
      <c r="AT652" s="236" t="s">
        <v>180</v>
      </c>
      <c r="AU652" s="236" t="s">
        <v>87</v>
      </c>
      <c r="AV652" s="14" t="s">
        <v>178</v>
      </c>
      <c r="AW652" s="14" t="s">
        <v>32</v>
      </c>
      <c r="AX652" s="14" t="s">
        <v>85</v>
      </c>
      <c r="AY652" s="236" t="s">
        <v>171</v>
      </c>
    </row>
    <row r="653" spans="1:65" s="1" customFormat="1" ht="24.2" customHeight="1">
      <c r="A653" s="34"/>
      <c r="B653" s="35"/>
      <c r="C653" s="192" t="s">
        <v>899</v>
      </c>
      <c r="D653" s="192" t="s">
        <v>173</v>
      </c>
      <c r="E653" s="193" t="s">
        <v>900</v>
      </c>
      <c r="F653" s="194" t="s">
        <v>901</v>
      </c>
      <c r="G653" s="195" t="s">
        <v>220</v>
      </c>
      <c r="H653" s="196">
        <v>7.22</v>
      </c>
      <c r="I653" s="197">
        <v>164</v>
      </c>
      <c r="J653" s="196">
        <f>ROUND(I653*H653,2)</f>
        <v>1184.08</v>
      </c>
      <c r="K653" s="194" t="s">
        <v>177</v>
      </c>
      <c r="L653" s="39"/>
      <c r="M653" s="198" t="s">
        <v>1</v>
      </c>
      <c r="N653" s="199" t="s">
        <v>42</v>
      </c>
      <c r="O653" s="71"/>
      <c r="P653" s="200">
        <f>O653*H653</f>
        <v>0</v>
      </c>
      <c r="Q653" s="200">
        <v>0</v>
      </c>
      <c r="R653" s="200">
        <f>Q653*H653</f>
        <v>0</v>
      </c>
      <c r="S653" s="200">
        <v>5.5E-2</v>
      </c>
      <c r="T653" s="201">
        <f>S653*H653</f>
        <v>0.39710000000000001</v>
      </c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R653" s="202" t="s">
        <v>178</v>
      </c>
      <c r="AT653" s="202" t="s">
        <v>173</v>
      </c>
      <c r="AU653" s="202" t="s">
        <v>87</v>
      </c>
      <c r="AY653" s="17" t="s">
        <v>171</v>
      </c>
      <c r="BE653" s="203">
        <f>IF(N653="základní",J653,0)</f>
        <v>1184.08</v>
      </c>
      <c r="BF653" s="203">
        <f>IF(N653="snížená",J653,0)</f>
        <v>0</v>
      </c>
      <c r="BG653" s="203">
        <f>IF(N653="zákl. přenesená",J653,0)</f>
        <v>0</v>
      </c>
      <c r="BH653" s="203">
        <f>IF(N653="sníž. přenesená",J653,0)</f>
        <v>0</v>
      </c>
      <c r="BI653" s="203">
        <f>IF(N653="nulová",J653,0)</f>
        <v>0</v>
      </c>
      <c r="BJ653" s="17" t="s">
        <v>85</v>
      </c>
      <c r="BK653" s="203">
        <f>ROUND(I653*H653,2)</f>
        <v>1184.08</v>
      </c>
      <c r="BL653" s="17" t="s">
        <v>178</v>
      </c>
      <c r="BM653" s="202" t="s">
        <v>902</v>
      </c>
    </row>
    <row r="654" spans="1:65" s="12" customFormat="1" ht="11.25">
      <c r="B654" s="204"/>
      <c r="C654" s="205"/>
      <c r="D654" s="206" t="s">
        <v>180</v>
      </c>
      <c r="E654" s="207" t="s">
        <v>1</v>
      </c>
      <c r="F654" s="208" t="s">
        <v>903</v>
      </c>
      <c r="G654" s="205"/>
      <c r="H654" s="207" t="s">
        <v>1</v>
      </c>
      <c r="I654" s="209"/>
      <c r="J654" s="205"/>
      <c r="K654" s="205"/>
      <c r="L654" s="210"/>
      <c r="M654" s="211"/>
      <c r="N654" s="212"/>
      <c r="O654" s="212"/>
      <c r="P654" s="212"/>
      <c r="Q654" s="212"/>
      <c r="R654" s="212"/>
      <c r="S654" s="212"/>
      <c r="T654" s="213"/>
      <c r="AT654" s="214" t="s">
        <v>180</v>
      </c>
      <c r="AU654" s="214" t="s">
        <v>87</v>
      </c>
      <c r="AV654" s="12" t="s">
        <v>85</v>
      </c>
      <c r="AW654" s="12" t="s">
        <v>32</v>
      </c>
      <c r="AX654" s="12" t="s">
        <v>77</v>
      </c>
      <c r="AY654" s="214" t="s">
        <v>171</v>
      </c>
    </row>
    <row r="655" spans="1:65" s="12" customFormat="1" ht="11.25">
      <c r="B655" s="204"/>
      <c r="C655" s="205"/>
      <c r="D655" s="206" t="s">
        <v>180</v>
      </c>
      <c r="E655" s="207" t="s">
        <v>1</v>
      </c>
      <c r="F655" s="208" t="s">
        <v>343</v>
      </c>
      <c r="G655" s="205"/>
      <c r="H655" s="207" t="s">
        <v>1</v>
      </c>
      <c r="I655" s="209"/>
      <c r="J655" s="205"/>
      <c r="K655" s="205"/>
      <c r="L655" s="210"/>
      <c r="M655" s="211"/>
      <c r="N655" s="212"/>
      <c r="O655" s="212"/>
      <c r="P655" s="212"/>
      <c r="Q655" s="212"/>
      <c r="R655" s="212"/>
      <c r="S655" s="212"/>
      <c r="T655" s="213"/>
      <c r="AT655" s="214" t="s">
        <v>180</v>
      </c>
      <c r="AU655" s="214" t="s">
        <v>87</v>
      </c>
      <c r="AV655" s="12" t="s">
        <v>85</v>
      </c>
      <c r="AW655" s="12" t="s">
        <v>32</v>
      </c>
      <c r="AX655" s="12" t="s">
        <v>77</v>
      </c>
      <c r="AY655" s="214" t="s">
        <v>171</v>
      </c>
    </row>
    <row r="656" spans="1:65" s="13" customFormat="1" ht="11.25">
      <c r="B656" s="215"/>
      <c r="C656" s="216"/>
      <c r="D656" s="206" t="s">
        <v>180</v>
      </c>
      <c r="E656" s="217" t="s">
        <v>1</v>
      </c>
      <c r="F656" s="218" t="s">
        <v>904</v>
      </c>
      <c r="G656" s="216"/>
      <c r="H656" s="219">
        <v>3.87</v>
      </c>
      <c r="I656" s="220"/>
      <c r="J656" s="216"/>
      <c r="K656" s="216"/>
      <c r="L656" s="221"/>
      <c r="M656" s="222"/>
      <c r="N656" s="223"/>
      <c r="O656" s="223"/>
      <c r="P656" s="223"/>
      <c r="Q656" s="223"/>
      <c r="R656" s="223"/>
      <c r="S656" s="223"/>
      <c r="T656" s="224"/>
      <c r="AT656" s="225" t="s">
        <v>180</v>
      </c>
      <c r="AU656" s="225" t="s">
        <v>87</v>
      </c>
      <c r="AV656" s="13" t="s">
        <v>87</v>
      </c>
      <c r="AW656" s="13" t="s">
        <v>32</v>
      </c>
      <c r="AX656" s="13" t="s">
        <v>77</v>
      </c>
      <c r="AY656" s="225" t="s">
        <v>171</v>
      </c>
    </row>
    <row r="657" spans="1:65" s="12" customFormat="1" ht="11.25">
      <c r="B657" s="204"/>
      <c r="C657" s="205"/>
      <c r="D657" s="206" t="s">
        <v>180</v>
      </c>
      <c r="E657" s="207" t="s">
        <v>1</v>
      </c>
      <c r="F657" s="208" t="s">
        <v>311</v>
      </c>
      <c r="G657" s="205"/>
      <c r="H657" s="207" t="s">
        <v>1</v>
      </c>
      <c r="I657" s="209"/>
      <c r="J657" s="205"/>
      <c r="K657" s="205"/>
      <c r="L657" s="210"/>
      <c r="M657" s="211"/>
      <c r="N657" s="212"/>
      <c r="O657" s="212"/>
      <c r="P657" s="212"/>
      <c r="Q657" s="212"/>
      <c r="R657" s="212"/>
      <c r="S657" s="212"/>
      <c r="T657" s="213"/>
      <c r="AT657" s="214" t="s">
        <v>180</v>
      </c>
      <c r="AU657" s="214" t="s">
        <v>87</v>
      </c>
      <c r="AV657" s="12" t="s">
        <v>85</v>
      </c>
      <c r="AW657" s="12" t="s">
        <v>32</v>
      </c>
      <c r="AX657" s="12" t="s">
        <v>77</v>
      </c>
      <c r="AY657" s="214" t="s">
        <v>171</v>
      </c>
    </row>
    <row r="658" spans="1:65" s="13" customFormat="1" ht="11.25">
      <c r="B658" s="215"/>
      <c r="C658" s="216"/>
      <c r="D658" s="206" t="s">
        <v>180</v>
      </c>
      <c r="E658" s="217" t="s">
        <v>1</v>
      </c>
      <c r="F658" s="218" t="s">
        <v>905</v>
      </c>
      <c r="G658" s="216"/>
      <c r="H658" s="219">
        <v>3.35</v>
      </c>
      <c r="I658" s="220"/>
      <c r="J658" s="216"/>
      <c r="K658" s="216"/>
      <c r="L658" s="221"/>
      <c r="M658" s="222"/>
      <c r="N658" s="223"/>
      <c r="O658" s="223"/>
      <c r="P658" s="223"/>
      <c r="Q658" s="223"/>
      <c r="R658" s="223"/>
      <c r="S658" s="223"/>
      <c r="T658" s="224"/>
      <c r="AT658" s="225" t="s">
        <v>180</v>
      </c>
      <c r="AU658" s="225" t="s">
        <v>87</v>
      </c>
      <c r="AV658" s="13" t="s">
        <v>87</v>
      </c>
      <c r="AW658" s="13" t="s">
        <v>32</v>
      </c>
      <c r="AX658" s="13" t="s">
        <v>77</v>
      </c>
      <c r="AY658" s="225" t="s">
        <v>171</v>
      </c>
    </row>
    <row r="659" spans="1:65" s="14" customFormat="1" ht="11.25">
      <c r="B659" s="226"/>
      <c r="C659" s="227"/>
      <c r="D659" s="206" t="s">
        <v>180</v>
      </c>
      <c r="E659" s="228" t="s">
        <v>1</v>
      </c>
      <c r="F659" s="229" t="s">
        <v>210</v>
      </c>
      <c r="G659" s="227"/>
      <c r="H659" s="230">
        <v>7.2200000000000006</v>
      </c>
      <c r="I659" s="231"/>
      <c r="J659" s="227"/>
      <c r="K659" s="227"/>
      <c r="L659" s="232"/>
      <c r="M659" s="233"/>
      <c r="N659" s="234"/>
      <c r="O659" s="234"/>
      <c r="P659" s="234"/>
      <c r="Q659" s="234"/>
      <c r="R659" s="234"/>
      <c r="S659" s="234"/>
      <c r="T659" s="235"/>
      <c r="AT659" s="236" t="s">
        <v>180</v>
      </c>
      <c r="AU659" s="236" t="s">
        <v>87</v>
      </c>
      <c r="AV659" s="14" t="s">
        <v>178</v>
      </c>
      <c r="AW659" s="14" t="s">
        <v>32</v>
      </c>
      <c r="AX659" s="14" t="s">
        <v>85</v>
      </c>
      <c r="AY659" s="236" t="s">
        <v>171</v>
      </c>
    </row>
    <row r="660" spans="1:65" s="1" customFormat="1" ht="24.2" customHeight="1">
      <c r="A660" s="34"/>
      <c r="B660" s="35"/>
      <c r="C660" s="192" t="s">
        <v>906</v>
      </c>
      <c r="D660" s="192" t="s">
        <v>173</v>
      </c>
      <c r="E660" s="193" t="s">
        <v>907</v>
      </c>
      <c r="F660" s="194" t="s">
        <v>908</v>
      </c>
      <c r="G660" s="195" t="s">
        <v>308</v>
      </c>
      <c r="H660" s="196">
        <v>82</v>
      </c>
      <c r="I660" s="197">
        <v>297</v>
      </c>
      <c r="J660" s="196">
        <f>ROUND(I660*H660,2)</f>
        <v>24354</v>
      </c>
      <c r="K660" s="194" t="s">
        <v>177</v>
      </c>
      <c r="L660" s="39"/>
      <c r="M660" s="198" t="s">
        <v>1</v>
      </c>
      <c r="N660" s="199" t="s">
        <v>42</v>
      </c>
      <c r="O660" s="71"/>
      <c r="P660" s="200">
        <f>O660*H660</f>
        <v>0</v>
      </c>
      <c r="Q660" s="200">
        <v>0</v>
      </c>
      <c r="R660" s="200">
        <f>Q660*H660</f>
        <v>0</v>
      </c>
      <c r="S660" s="200">
        <v>3.1E-2</v>
      </c>
      <c r="T660" s="201">
        <f>S660*H660</f>
        <v>2.5419999999999998</v>
      </c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R660" s="202" t="s">
        <v>178</v>
      </c>
      <c r="AT660" s="202" t="s">
        <v>173</v>
      </c>
      <c r="AU660" s="202" t="s">
        <v>87</v>
      </c>
      <c r="AY660" s="17" t="s">
        <v>171</v>
      </c>
      <c r="BE660" s="203">
        <f>IF(N660="základní",J660,0)</f>
        <v>24354</v>
      </c>
      <c r="BF660" s="203">
        <f>IF(N660="snížená",J660,0)</f>
        <v>0</v>
      </c>
      <c r="BG660" s="203">
        <f>IF(N660="zákl. přenesená",J660,0)</f>
        <v>0</v>
      </c>
      <c r="BH660" s="203">
        <f>IF(N660="sníž. přenesená",J660,0)</f>
        <v>0</v>
      </c>
      <c r="BI660" s="203">
        <f>IF(N660="nulová",J660,0)</f>
        <v>0</v>
      </c>
      <c r="BJ660" s="17" t="s">
        <v>85</v>
      </c>
      <c r="BK660" s="203">
        <f>ROUND(I660*H660,2)</f>
        <v>24354</v>
      </c>
      <c r="BL660" s="17" t="s">
        <v>178</v>
      </c>
      <c r="BM660" s="202" t="s">
        <v>909</v>
      </c>
    </row>
    <row r="661" spans="1:65" s="12" customFormat="1" ht="11.25">
      <c r="B661" s="204"/>
      <c r="C661" s="205"/>
      <c r="D661" s="206" t="s">
        <v>180</v>
      </c>
      <c r="E661" s="207" t="s">
        <v>1</v>
      </c>
      <c r="F661" s="208" t="s">
        <v>910</v>
      </c>
      <c r="G661" s="205"/>
      <c r="H661" s="207" t="s">
        <v>1</v>
      </c>
      <c r="I661" s="209"/>
      <c r="J661" s="205"/>
      <c r="K661" s="205"/>
      <c r="L661" s="210"/>
      <c r="M661" s="211"/>
      <c r="N661" s="212"/>
      <c r="O661" s="212"/>
      <c r="P661" s="212"/>
      <c r="Q661" s="212"/>
      <c r="R661" s="212"/>
      <c r="S661" s="212"/>
      <c r="T661" s="213"/>
      <c r="AT661" s="214" t="s">
        <v>180</v>
      </c>
      <c r="AU661" s="214" t="s">
        <v>87</v>
      </c>
      <c r="AV661" s="12" t="s">
        <v>85</v>
      </c>
      <c r="AW661" s="12" t="s">
        <v>32</v>
      </c>
      <c r="AX661" s="12" t="s">
        <v>77</v>
      </c>
      <c r="AY661" s="214" t="s">
        <v>171</v>
      </c>
    </row>
    <row r="662" spans="1:65" s="13" customFormat="1" ht="11.25">
      <c r="B662" s="215"/>
      <c r="C662" s="216"/>
      <c r="D662" s="206" t="s">
        <v>180</v>
      </c>
      <c r="E662" s="217" t="s">
        <v>1</v>
      </c>
      <c r="F662" s="218" t="s">
        <v>911</v>
      </c>
      <c r="G662" s="216"/>
      <c r="H662" s="219">
        <v>82</v>
      </c>
      <c r="I662" s="220"/>
      <c r="J662" s="216"/>
      <c r="K662" s="216"/>
      <c r="L662" s="221"/>
      <c r="M662" s="222"/>
      <c r="N662" s="223"/>
      <c r="O662" s="223"/>
      <c r="P662" s="223"/>
      <c r="Q662" s="223"/>
      <c r="R662" s="223"/>
      <c r="S662" s="223"/>
      <c r="T662" s="224"/>
      <c r="AT662" s="225" t="s">
        <v>180</v>
      </c>
      <c r="AU662" s="225" t="s">
        <v>87</v>
      </c>
      <c r="AV662" s="13" t="s">
        <v>87</v>
      </c>
      <c r="AW662" s="13" t="s">
        <v>32</v>
      </c>
      <c r="AX662" s="13" t="s">
        <v>85</v>
      </c>
      <c r="AY662" s="225" t="s">
        <v>171</v>
      </c>
    </row>
    <row r="663" spans="1:65" s="1" customFormat="1" ht="24.2" customHeight="1">
      <c r="A663" s="34"/>
      <c r="B663" s="35"/>
      <c r="C663" s="192" t="s">
        <v>912</v>
      </c>
      <c r="D663" s="192" t="s">
        <v>173</v>
      </c>
      <c r="E663" s="193" t="s">
        <v>913</v>
      </c>
      <c r="F663" s="194" t="s">
        <v>914</v>
      </c>
      <c r="G663" s="195" t="s">
        <v>282</v>
      </c>
      <c r="H663" s="196">
        <v>13.5</v>
      </c>
      <c r="I663" s="197">
        <v>275</v>
      </c>
      <c r="J663" s="196">
        <f>ROUND(I663*H663,2)</f>
        <v>3712.5</v>
      </c>
      <c r="K663" s="194" t="s">
        <v>177</v>
      </c>
      <c r="L663" s="39"/>
      <c r="M663" s="198" t="s">
        <v>1</v>
      </c>
      <c r="N663" s="199" t="s">
        <v>42</v>
      </c>
      <c r="O663" s="71"/>
      <c r="P663" s="200">
        <f>O663*H663</f>
        <v>0</v>
      </c>
      <c r="Q663" s="200">
        <v>0</v>
      </c>
      <c r="R663" s="200">
        <f>Q663*H663</f>
        <v>0</v>
      </c>
      <c r="S663" s="200">
        <v>4.2000000000000003E-2</v>
      </c>
      <c r="T663" s="201">
        <f>S663*H663</f>
        <v>0.56700000000000006</v>
      </c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R663" s="202" t="s">
        <v>178</v>
      </c>
      <c r="AT663" s="202" t="s">
        <v>173</v>
      </c>
      <c r="AU663" s="202" t="s">
        <v>87</v>
      </c>
      <c r="AY663" s="17" t="s">
        <v>171</v>
      </c>
      <c r="BE663" s="203">
        <f>IF(N663="základní",J663,0)</f>
        <v>3712.5</v>
      </c>
      <c r="BF663" s="203">
        <f>IF(N663="snížená",J663,0)</f>
        <v>0</v>
      </c>
      <c r="BG663" s="203">
        <f>IF(N663="zákl. přenesená",J663,0)</f>
        <v>0</v>
      </c>
      <c r="BH663" s="203">
        <f>IF(N663="sníž. přenesená",J663,0)</f>
        <v>0</v>
      </c>
      <c r="BI663" s="203">
        <f>IF(N663="nulová",J663,0)</f>
        <v>0</v>
      </c>
      <c r="BJ663" s="17" t="s">
        <v>85</v>
      </c>
      <c r="BK663" s="203">
        <f>ROUND(I663*H663,2)</f>
        <v>3712.5</v>
      </c>
      <c r="BL663" s="17" t="s">
        <v>178</v>
      </c>
      <c r="BM663" s="202" t="s">
        <v>915</v>
      </c>
    </row>
    <row r="664" spans="1:65" s="12" customFormat="1" ht="11.25">
      <c r="B664" s="204"/>
      <c r="C664" s="205"/>
      <c r="D664" s="206" t="s">
        <v>180</v>
      </c>
      <c r="E664" s="207" t="s">
        <v>1</v>
      </c>
      <c r="F664" s="208" t="s">
        <v>916</v>
      </c>
      <c r="G664" s="205"/>
      <c r="H664" s="207" t="s">
        <v>1</v>
      </c>
      <c r="I664" s="209"/>
      <c r="J664" s="205"/>
      <c r="K664" s="205"/>
      <c r="L664" s="210"/>
      <c r="M664" s="211"/>
      <c r="N664" s="212"/>
      <c r="O664" s="212"/>
      <c r="P664" s="212"/>
      <c r="Q664" s="212"/>
      <c r="R664" s="212"/>
      <c r="S664" s="212"/>
      <c r="T664" s="213"/>
      <c r="AT664" s="214" t="s">
        <v>180</v>
      </c>
      <c r="AU664" s="214" t="s">
        <v>87</v>
      </c>
      <c r="AV664" s="12" t="s">
        <v>85</v>
      </c>
      <c r="AW664" s="12" t="s">
        <v>32</v>
      </c>
      <c r="AX664" s="12" t="s">
        <v>77</v>
      </c>
      <c r="AY664" s="214" t="s">
        <v>171</v>
      </c>
    </row>
    <row r="665" spans="1:65" s="13" customFormat="1" ht="11.25">
      <c r="B665" s="215"/>
      <c r="C665" s="216"/>
      <c r="D665" s="206" t="s">
        <v>180</v>
      </c>
      <c r="E665" s="217" t="s">
        <v>1</v>
      </c>
      <c r="F665" s="218" t="s">
        <v>917</v>
      </c>
      <c r="G665" s="216"/>
      <c r="H665" s="219">
        <v>7.5</v>
      </c>
      <c r="I665" s="220"/>
      <c r="J665" s="216"/>
      <c r="K665" s="216"/>
      <c r="L665" s="221"/>
      <c r="M665" s="222"/>
      <c r="N665" s="223"/>
      <c r="O665" s="223"/>
      <c r="P665" s="223"/>
      <c r="Q665" s="223"/>
      <c r="R665" s="223"/>
      <c r="S665" s="223"/>
      <c r="T665" s="224"/>
      <c r="AT665" s="225" t="s">
        <v>180</v>
      </c>
      <c r="AU665" s="225" t="s">
        <v>87</v>
      </c>
      <c r="AV665" s="13" t="s">
        <v>87</v>
      </c>
      <c r="AW665" s="13" t="s">
        <v>32</v>
      </c>
      <c r="AX665" s="13" t="s">
        <v>77</v>
      </c>
      <c r="AY665" s="225" t="s">
        <v>171</v>
      </c>
    </row>
    <row r="666" spans="1:65" s="12" customFormat="1" ht="11.25">
      <c r="B666" s="204"/>
      <c r="C666" s="205"/>
      <c r="D666" s="206" t="s">
        <v>180</v>
      </c>
      <c r="E666" s="207" t="s">
        <v>1</v>
      </c>
      <c r="F666" s="208" t="s">
        <v>918</v>
      </c>
      <c r="G666" s="205"/>
      <c r="H666" s="207" t="s">
        <v>1</v>
      </c>
      <c r="I666" s="209"/>
      <c r="J666" s="205"/>
      <c r="K666" s="205"/>
      <c r="L666" s="210"/>
      <c r="M666" s="211"/>
      <c r="N666" s="212"/>
      <c r="O666" s="212"/>
      <c r="P666" s="212"/>
      <c r="Q666" s="212"/>
      <c r="R666" s="212"/>
      <c r="S666" s="212"/>
      <c r="T666" s="213"/>
      <c r="AT666" s="214" t="s">
        <v>180</v>
      </c>
      <c r="AU666" s="214" t="s">
        <v>87</v>
      </c>
      <c r="AV666" s="12" t="s">
        <v>85</v>
      </c>
      <c r="AW666" s="12" t="s">
        <v>32</v>
      </c>
      <c r="AX666" s="12" t="s">
        <v>77</v>
      </c>
      <c r="AY666" s="214" t="s">
        <v>171</v>
      </c>
    </row>
    <row r="667" spans="1:65" s="13" customFormat="1" ht="11.25">
      <c r="B667" s="215"/>
      <c r="C667" s="216"/>
      <c r="D667" s="206" t="s">
        <v>180</v>
      </c>
      <c r="E667" s="217" t="s">
        <v>1</v>
      </c>
      <c r="F667" s="218" t="s">
        <v>919</v>
      </c>
      <c r="G667" s="216"/>
      <c r="H667" s="219">
        <v>6</v>
      </c>
      <c r="I667" s="220"/>
      <c r="J667" s="216"/>
      <c r="K667" s="216"/>
      <c r="L667" s="221"/>
      <c r="M667" s="222"/>
      <c r="N667" s="223"/>
      <c r="O667" s="223"/>
      <c r="P667" s="223"/>
      <c r="Q667" s="223"/>
      <c r="R667" s="223"/>
      <c r="S667" s="223"/>
      <c r="T667" s="224"/>
      <c r="AT667" s="225" t="s">
        <v>180</v>
      </c>
      <c r="AU667" s="225" t="s">
        <v>87</v>
      </c>
      <c r="AV667" s="13" t="s">
        <v>87</v>
      </c>
      <c r="AW667" s="13" t="s">
        <v>32</v>
      </c>
      <c r="AX667" s="13" t="s">
        <v>77</v>
      </c>
      <c r="AY667" s="225" t="s">
        <v>171</v>
      </c>
    </row>
    <row r="668" spans="1:65" s="14" customFormat="1" ht="11.25">
      <c r="B668" s="226"/>
      <c r="C668" s="227"/>
      <c r="D668" s="206" t="s">
        <v>180</v>
      </c>
      <c r="E668" s="228" t="s">
        <v>1</v>
      </c>
      <c r="F668" s="229" t="s">
        <v>210</v>
      </c>
      <c r="G668" s="227"/>
      <c r="H668" s="230">
        <v>13.5</v>
      </c>
      <c r="I668" s="231"/>
      <c r="J668" s="227"/>
      <c r="K668" s="227"/>
      <c r="L668" s="232"/>
      <c r="M668" s="233"/>
      <c r="N668" s="234"/>
      <c r="O668" s="234"/>
      <c r="P668" s="234"/>
      <c r="Q668" s="234"/>
      <c r="R668" s="234"/>
      <c r="S668" s="234"/>
      <c r="T668" s="235"/>
      <c r="AT668" s="236" t="s">
        <v>180</v>
      </c>
      <c r="AU668" s="236" t="s">
        <v>87</v>
      </c>
      <c r="AV668" s="14" t="s">
        <v>178</v>
      </c>
      <c r="AW668" s="14" t="s">
        <v>32</v>
      </c>
      <c r="AX668" s="14" t="s">
        <v>85</v>
      </c>
      <c r="AY668" s="236" t="s">
        <v>171</v>
      </c>
    </row>
    <row r="669" spans="1:65" s="1" customFormat="1" ht="24.2" customHeight="1">
      <c r="A669" s="34"/>
      <c r="B669" s="35"/>
      <c r="C669" s="192" t="s">
        <v>920</v>
      </c>
      <c r="D669" s="192" t="s">
        <v>173</v>
      </c>
      <c r="E669" s="193" t="s">
        <v>921</v>
      </c>
      <c r="F669" s="194" t="s">
        <v>922</v>
      </c>
      <c r="G669" s="195" t="s">
        <v>308</v>
      </c>
      <c r="H669" s="196">
        <v>1</v>
      </c>
      <c r="I669" s="197">
        <v>4500</v>
      </c>
      <c r="J669" s="196">
        <f>ROUND(I669*H669,2)</f>
        <v>4500</v>
      </c>
      <c r="K669" s="194" t="s">
        <v>1</v>
      </c>
      <c r="L669" s="39"/>
      <c r="M669" s="198" t="s">
        <v>1</v>
      </c>
      <c r="N669" s="199" t="s">
        <v>42</v>
      </c>
      <c r="O669" s="71"/>
      <c r="P669" s="200">
        <f>O669*H669</f>
        <v>0</v>
      </c>
      <c r="Q669" s="200">
        <v>0</v>
      </c>
      <c r="R669" s="200">
        <f>Q669*H669</f>
        <v>0</v>
      </c>
      <c r="S669" s="200">
        <v>0</v>
      </c>
      <c r="T669" s="201">
        <f>S669*H669</f>
        <v>0</v>
      </c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R669" s="202" t="s">
        <v>178</v>
      </c>
      <c r="AT669" s="202" t="s">
        <v>173</v>
      </c>
      <c r="AU669" s="202" t="s">
        <v>87</v>
      </c>
      <c r="AY669" s="17" t="s">
        <v>171</v>
      </c>
      <c r="BE669" s="203">
        <f>IF(N669="základní",J669,0)</f>
        <v>4500</v>
      </c>
      <c r="BF669" s="203">
        <f>IF(N669="snížená",J669,0)</f>
        <v>0</v>
      </c>
      <c r="BG669" s="203">
        <f>IF(N669="zákl. přenesená",J669,0)</f>
        <v>0</v>
      </c>
      <c r="BH669" s="203">
        <f>IF(N669="sníž. přenesená",J669,0)</f>
        <v>0</v>
      </c>
      <c r="BI669" s="203">
        <f>IF(N669="nulová",J669,0)</f>
        <v>0</v>
      </c>
      <c r="BJ669" s="17" t="s">
        <v>85</v>
      </c>
      <c r="BK669" s="203">
        <f>ROUND(I669*H669,2)</f>
        <v>4500</v>
      </c>
      <c r="BL669" s="17" t="s">
        <v>178</v>
      </c>
      <c r="BM669" s="202" t="s">
        <v>923</v>
      </c>
    </row>
    <row r="670" spans="1:65" s="12" customFormat="1" ht="11.25">
      <c r="B670" s="204"/>
      <c r="C670" s="205"/>
      <c r="D670" s="206" t="s">
        <v>180</v>
      </c>
      <c r="E670" s="207" t="s">
        <v>1</v>
      </c>
      <c r="F670" s="208" t="s">
        <v>924</v>
      </c>
      <c r="G670" s="205"/>
      <c r="H670" s="207" t="s">
        <v>1</v>
      </c>
      <c r="I670" s="209"/>
      <c r="J670" s="205"/>
      <c r="K670" s="205"/>
      <c r="L670" s="210"/>
      <c r="M670" s="211"/>
      <c r="N670" s="212"/>
      <c r="O670" s="212"/>
      <c r="P670" s="212"/>
      <c r="Q670" s="212"/>
      <c r="R670" s="212"/>
      <c r="S670" s="212"/>
      <c r="T670" s="213"/>
      <c r="AT670" s="214" t="s">
        <v>180</v>
      </c>
      <c r="AU670" s="214" t="s">
        <v>87</v>
      </c>
      <c r="AV670" s="12" t="s">
        <v>85</v>
      </c>
      <c r="AW670" s="12" t="s">
        <v>32</v>
      </c>
      <c r="AX670" s="12" t="s">
        <v>77</v>
      </c>
      <c r="AY670" s="214" t="s">
        <v>171</v>
      </c>
    </row>
    <row r="671" spans="1:65" s="13" customFormat="1" ht="11.25">
      <c r="B671" s="215"/>
      <c r="C671" s="216"/>
      <c r="D671" s="206" t="s">
        <v>180</v>
      </c>
      <c r="E671" s="217" t="s">
        <v>1</v>
      </c>
      <c r="F671" s="218" t="s">
        <v>85</v>
      </c>
      <c r="G671" s="216"/>
      <c r="H671" s="219">
        <v>1</v>
      </c>
      <c r="I671" s="220"/>
      <c r="J671" s="216"/>
      <c r="K671" s="216"/>
      <c r="L671" s="221"/>
      <c r="M671" s="222"/>
      <c r="N671" s="223"/>
      <c r="O671" s="223"/>
      <c r="P671" s="223"/>
      <c r="Q671" s="223"/>
      <c r="R671" s="223"/>
      <c r="S671" s="223"/>
      <c r="T671" s="224"/>
      <c r="AT671" s="225" t="s">
        <v>180</v>
      </c>
      <c r="AU671" s="225" t="s">
        <v>87</v>
      </c>
      <c r="AV671" s="13" t="s">
        <v>87</v>
      </c>
      <c r="AW671" s="13" t="s">
        <v>32</v>
      </c>
      <c r="AX671" s="13" t="s">
        <v>85</v>
      </c>
      <c r="AY671" s="225" t="s">
        <v>171</v>
      </c>
    </row>
    <row r="672" spans="1:65" s="11" customFormat="1" ht="22.9" customHeight="1">
      <c r="B672" s="176"/>
      <c r="C672" s="177"/>
      <c r="D672" s="178" t="s">
        <v>76</v>
      </c>
      <c r="E672" s="190" t="s">
        <v>779</v>
      </c>
      <c r="F672" s="190" t="s">
        <v>925</v>
      </c>
      <c r="G672" s="177"/>
      <c r="H672" s="177"/>
      <c r="I672" s="180"/>
      <c r="J672" s="191">
        <f>BK672</f>
        <v>384227</v>
      </c>
      <c r="K672" s="177"/>
      <c r="L672" s="182"/>
      <c r="M672" s="183"/>
      <c r="N672" s="184"/>
      <c r="O672" s="184"/>
      <c r="P672" s="185">
        <f>SUM(P673:P700)</f>
        <v>0</v>
      </c>
      <c r="Q672" s="184"/>
      <c r="R672" s="185">
        <f>SUM(R673:R700)</f>
        <v>8.7730000000000002E-2</v>
      </c>
      <c r="S672" s="184"/>
      <c r="T672" s="186">
        <f>SUM(T673:T700)</f>
        <v>146.06709999999998</v>
      </c>
      <c r="AR672" s="187" t="s">
        <v>85</v>
      </c>
      <c r="AT672" s="188" t="s">
        <v>76</v>
      </c>
      <c r="AU672" s="188" t="s">
        <v>85</v>
      </c>
      <c r="AY672" s="187" t="s">
        <v>171</v>
      </c>
      <c r="BK672" s="189">
        <f>SUM(BK673:BK700)</f>
        <v>384227</v>
      </c>
    </row>
    <row r="673" spans="1:65" s="1" customFormat="1" ht="33" customHeight="1">
      <c r="A673" s="34"/>
      <c r="B673" s="35"/>
      <c r="C673" s="192" t="s">
        <v>826</v>
      </c>
      <c r="D673" s="192" t="s">
        <v>173</v>
      </c>
      <c r="E673" s="193" t="s">
        <v>926</v>
      </c>
      <c r="F673" s="194" t="s">
        <v>927</v>
      </c>
      <c r="G673" s="195" t="s">
        <v>176</v>
      </c>
      <c r="H673" s="196">
        <v>426</v>
      </c>
      <c r="I673" s="197">
        <v>342</v>
      </c>
      <c r="J673" s="196">
        <f>ROUND(I673*H673,2)</f>
        <v>145692</v>
      </c>
      <c r="K673" s="194" t="s">
        <v>177</v>
      </c>
      <c r="L673" s="39"/>
      <c r="M673" s="198" t="s">
        <v>1</v>
      </c>
      <c r="N673" s="199" t="s">
        <v>42</v>
      </c>
      <c r="O673" s="71"/>
      <c r="P673" s="200">
        <f>O673*H673</f>
        <v>0</v>
      </c>
      <c r="Q673" s="200">
        <v>0</v>
      </c>
      <c r="R673" s="200">
        <f>Q673*H673</f>
        <v>0</v>
      </c>
      <c r="S673" s="200">
        <v>0.24</v>
      </c>
      <c r="T673" s="201">
        <f>S673*H673</f>
        <v>102.24</v>
      </c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R673" s="202" t="s">
        <v>178</v>
      </c>
      <c r="AT673" s="202" t="s">
        <v>173</v>
      </c>
      <c r="AU673" s="202" t="s">
        <v>87</v>
      </c>
      <c r="AY673" s="17" t="s">
        <v>171</v>
      </c>
      <c r="BE673" s="203">
        <f>IF(N673="základní",J673,0)</f>
        <v>145692</v>
      </c>
      <c r="BF673" s="203">
        <f>IF(N673="snížená",J673,0)</f>
        <v>0</v>
      </c>
      <c r="BG673" s="203">
        <f>IF(N673="zákl. přenesená",J673,0)</f>
        <v>0</v>
      </c>
      <c r="BH673" s="203">
        <f>IF(N673="sníž. přenesená",J673,0)</f>
        <v>0</v>
      </c>
      <c r="BI673" s="203">
        <f>IF(N673="nulová",J673,0)</f>
        <v>0</v>
      </c>
      <c r="BJ673" s="17" t="s">
        <v>85</v>
      </c>
      <c r="BK673" s="203">
        <f>ROUND(I673*H673,2)</f>
        <v>145692</v>
      </c>
      <c r="BL673" s="17" t="s">
        <v>178</v>
      </c>
      <c r="BM673" s="202" t="s">
        <v>928</v>
      </c>
    </row>
    <row r="674" spans="1:65" s="1" customFormat="1" ht="19.5">
      <c r="A674" s="34"/>
      <c r="B674" s="35"/>
      <c r="C674" s="36"/>
      <c r="D674" s="206" t="s">
        <v>415</v>
      </c>
      <c r="E674" s="36"/>
      <c r="F674" s="246" t="s">
        <v>929</v>
      </c>
      <c r="G674" s="36"/>
      <c r="H674" s="36"/>
      <c r="I674" s="247"/>
      <c r="J674" s="36"/>
      <c r="K674" s="36"/>
      <c r="L674" s="39"/>
      <c r="M674" s="248"/>
      <c r="N674" s="249"/>
      <c r="O674" s="71"/>
      <c r="P674" s="71"/>
      <c r="Q674" s="71"/>
      <c r="R674" s="71"/>
      <c r="S674" s="71"/>
      <c r="T674" s="72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T674" s="17" t="s">
        <v>415</v>
      </c>
      <c r="AU674" s="17" t="s">
        <v>87</v>
      </c>
    </row>
    <row r="675" spans="1:65" s="12" customFormat="1" ht="11.25">
      <c r="B675" s="204"/>
      <c r="C675" s="205"/>
      <c r="D675" s="206" t="s">
        <v>180</v>
      </c>
      <c r="E675" s="207" t="s">
        <v>1</v>
      </c>
      <c r="F675" s="208" t="s">
        <v>930</v>
      </c>
      <c r="G675" s="205"/>
      <c r="H675" s="207" t="s">
        <v>1</v>
      </c>
      <c r="I675" s="209"/>
      <c r="J675" s="205"/>
      <c r="K675" s="205"/>
      <c r="L675" s="210"/>
      <c r="M675" s="211"/>
      <c r="N675" s="212"/>
      <c r="O675" s="212"/>
      <c r="P675" s="212"/>
      <c r="Q675" s="212"/>
      <c r="R675" s="212"/>
      <c r="S675" s="212"/>
      <c r="T675" s="213"/>
      <c r="AT675" s="214" t="s">
        <v>180</v>
      </c>
      <c r="AU675" s="214" t="s">
        <v>87</v>
      </c>
      <c r="AV675" s="12" t="s">
        <v>85</v>
      </c>
      <c r="AW675" s="12" t="s">
        <v>32</v>
      </c>
      <c r="AX675" s="12" t="s">
        <v>77</v>
      </c>
      <c r="AY675" s="214" t="s">
        <v>171</v>
      </c>
    </row>
    <row r="676" spans="1:65" s="12" customFormat="1" ht="11.25">
      <c r="B676" s="204"/>
      <c r="C676" s="205"/>
      <c r="D676" s="206" t="s">
        <v>180</v>
      </c>
      <c r="E676" s="207" t="s">
        <v>1</v>
      </c>
      <c r="F676" s="208" t="s">
        <v>931</v>
      </c>
      <c r="G676" s="205"/>
      <c r="H676" s="207" t="s">
        <v>1</v>
      </c>
      <c r="I676" s="209"/>
      <c r="J676" s="205"/>
      <c r="K676" s="205"/>
      <c r="L676" s="210"/>
      <c r="M676" s="211"/>
      <c r="N676" s="212"/>
      <c r="O676" s="212"/>
      <c r="P676" s="212"/>
      <c r="Q676" s="212"/>
      <c r="R676" s="212"/>
      <c r="S676" s="212"/>
      <c r="T676" s="213"/>
      <c r="AT676" s="214" t="s">
        <v>180</v>
      </c>
      <c r="AU676" s="214" t="s">
        <v>87</v>
      </c>
      <c r="AV676" s="12" t="s">
        <v>85</v>
      </c>
      <c r="AW676" s="12" t="s">
        <v>32</v>
      </c>
      <c r="AX676" s="12" t="s">
        <v>77</v>
      </c>
      <c r="AY676" s="214" t="s">
        <v>171</v>
      </c>
    </row>
    <row r="677" spans="1:65" s="13" customFormat="1" ht="11.25">
      <c r="B677" s="215"/>
      <c r="C677" s="216"/>
      <c r="D677" s="206" t="s">
        <v>180</v>
      </c>
      <c r="E677" s="217" t="s">
        <v>1</v>
      </c>
      <c r="F677" s="218" t="s">
        <v>932</v>
      </c>
      <c r="G677" s="216"/>
      <c r="H677" s="219">
        <v>426</v>
      </c>
      <c r="I677" s="220"/>
      <c r="J677" s="216"/>
      <c r="K677" s="216"/>
      <c r="L677" s="221"/>
      <c r="M677" s="222"/>
      <c r="N677" s="223"/>
      <c r="O677" s="223"/>
      <c r="P677" s="223"/>
      <c r="Q677" s="223"/>
      <c r="R677" s="223"/>
      <c r="S677" s="223"/>
      <c r="T677" s="224"/>
      <c r="AT677" s="225" t="s">
        <v>180</v>
      </c>
      <c r="AU677" s="225" t="s">
        <v>87</v>
      </c>
      <c r="AV677" s="13" t="s">
        <v>87</v>
      </c>
      <c r="AW677" s="13" t="s">
        <v>32</v>
      </c>
      <c r="AX677" s="13" t="s">
        <v>85</v>
      </c>
      <c r="AY677" s="225" t="s">
        <v>171</v>
      </c>
    </row>
    <row r="678" spans="1:65" s="1" customFormat="1" ht="21.75" customHeight="1">
      <c r="A678" s="34"/>
      <c r="B678" s="35"/>
      <c r="C678" s="192" t="s">
        <v>880</v>
      </c>
      <c r="D678" s="192" t="s">
        <v>173</v>
      </c>
      <c r="E678" s="193" t="s">
        <v>933</v>
      </c>
      <c r="F678" s="194" t="s">
        <v>934</v>
      </c>
      <c r="G678" s="195" t="s">
        <v>220</v>
      </c>
      <c r="H678" s="196">
        <v>208</v>
      </c>
      <c r="I678" s="197">
        <v>79</v>
      </c>
      <c r="J678" s="196">
        <f>ROUND(I678*H678,2)</f>
        <v>16432</v>
      </c>
      <c r="K678" s="194" t="s">
        <v>177</v>
      </c>
      <c r="L678" s="39"/>
      <c r="M678" s="198" t="s">
        <v>1</v>
      </c>
      <c r="N678" s="199" t="s">
        <v>42</v>
      </c>
      <c r="O678" s="71"/>
      <c r="P678" s="200">
        <f>O678*H678</f>
        <v>0</v>
      </c>
      <c r="Q678" s="200">
        <v>0</v>
      </c>
      <c r="R678" s="200">
        <f>Q678*H678</f>
        <v>0</v>
      </c>
      <c r="S678" s="200">
        <v>1.7999999999999999E-2</v>
      </c>
      <c r="T678" s="201">
        <f>S678*H678</f>
        <v>3.7439999999999998</v>
      </c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R678" s="202" t="s">
        <v>178</v>
      </c>
      <c r="AT678" s="202" t="s">
        <v>173</v>
      </c>
      <c r="AU678" s="202" t="s">
        <v>87</v>
      </c>
      <c r="AY678" s="17" t="s">
        <v>171</v>
      </c>
      <c r="BE678" s="203">
        <f>IF(N678="základní",J678,0)</f>
        <v>16432</v>
      </c>
      <c r="BF678" s="203">
        <f>IF(N678="snížená",J678,0)</f>
        <v>0</v>
      </c>
      <c r="BG678" s="203">
        <f>IF(N678="zákl. přenesená",J678,0)</f>
        <v>0</v>
      </c>
      <c r="BH678" s="203">
        <f>IF(N678="sníž. přenesená",J678,0)</f>
        <v>0</v>
      </c>
      <c r="BI678" s="203">
        <f>IF(N678="nulová",J678,0)</f>
        <v>0</v>
      </c>
      <c r="BJ678" s="17" t="s">
        <v>85</v>
      </c>
      <c r="BK678" s="203">
        <f>ROUND(I678*H678,2)</f>
        <v>16432</v>
      </c>
      <c r="BL678" s="17" t="s">
        <v>178</v>
      </c>
      <c r="BM678" s="202" t="s">
        <v>935</v>
      </c>
    </row>
    <row r="679" spans="1:65" s="12" customFormat="1" ht="11.25">
      <c r="B679" s="204"/>
      <c r="C679" s="205"/>
      <c r="D679" s="206" t="s">
        <v>180</v>
      </c>
      <c r="E679" s="207" t="s">
        <v>1</v>
      </c>
      <c r="F679" s="208" t="s">
        <v>936</v>
      </c>
      <c r="G679" s="205"/>
      <c r="H679" s="207" t="s">
        <v>1</v>
      </c>
      <c r="I679" s="209"/>
      <c r="J679" s="205"/>
      <c r="K679" s="205"/>
      <c r="L679" s="210"/>
      <c r="M679" s="211"/>
      <c r="N679" s="212"/>
      <c r="O679" s="212"/>
      <c r="P679" s="212"/>
      <c r="Q679" s="212"/>
      <c r="R679" s="212"/>
      <c r="S679" s="212"/>
      <c r="T679" s="213"/>
      <c r="AT679" s="214" t="s">
        <v>180</v>
      </c>
      <c r="AU679" s="214" t="s">
        <v>87</v>
      </c>
      <c r="AV679" s="12" t="s">
        <v>85</v>
      </c>
      <c r="AW679" s="12" t="s">
        <v>32</v>
      </c>
      <c r="AX679" s="12" t="s">
        <v>77</v>
      </c>
      <c r="AY679" s="214" t="s">
        <v>171</v>
      </c>
    </row>
    <row r="680" spans="1:65" s="13" customFormat="1" ht="11.25">
      <c r="B680" s="215"/>
      <c r="C680" s="216"/>
      <c r="D680" s="206" t="s">
        <v>180</v>
      </c>
      <c r="E680" s="217" t="s">
        <v>1</v>
      </c>
      <c r="F680" s="218" t="s">
        <v>937</v>
      </c>
      <c r="G680" s="216"/>
      <c r="H680" s="219">
        <v>208</v>
      </c>
      <c r="I680" s="220"/>
      <c r="J680" s="216"/>
      <c r="K680" s="216"/>
      <c r="L680" s="221"/>
      <c r="M680" s="222"/>
      <c r="N680" s="223"/>
      <c r="O680" s="223"/>
      <c r="P680" s="223"/>
      <c r="Q680" s="223"/>
      <c r="R680" s="223"/>
      <c r="S680" s="223"/>
      <c r="T680" s="224"/>
      <c r="AT680" s="225" t="s">
        <v>180</v>
      </c>
      <c r="AU680" s="225" t="s">
        <v>87</v>
      </c>
      <c r="AV680" s="13" t="s">
        <v>87</v>
      </c>
      <c r="AW680" s="13" t="s">
        <v>32</v>
      </c>
      <c r="AX680" s="13" t="s">
        <v>85</v>
      </c>
      <c r="AY680" s="225" t="s">
        <v>171</v>
      </c>
    </row>
    <row r="681" spans="1:65" s="1" customFormat="1" ht="21.75" customHeight="1">
      <c r="A681" s="34"/>
      <c r="B681" s="35"/>
      <c r="C681" s="192" t="s">
        <v>938</v>
      </c>
      <c r="D681" s="192" t="s">
        <v>173</v>
      </c>
      <c r="E681" s="193" t="s">
        <v>939</v>
      </c>
      <c r="F681" s="194" t="s">
        <v>940</v>
      </c>
      <c r="G681" s="195" t="s">
        <v>220</v>
      </c>
      <c r="H681" s="196">
        <v>208</v>
      </c>
      <c r="I681" s="197">
        <v>30</v>
      </c>
      <c r="J681" s="196">
        <f>ROUND(I681*H681,2)</f>
        <v>6240</v>
      </c>
      <c r="K681" s="194" t="s">
        <v>177</v>
      </c>
      <c r="L681" s="39"/>
      <c r="M681" s="198" t="s">
        <v>1</v>
      </c>
      <c r="N681" s="199" t="s">
        <v>42</v>
      </c>
      <c r="O681" s="71"/>
      <c r="P681" s="200">
        <f>O681*H681</f>
        <v>0</v>
      </c>
      <c r="Q681" s="200">
        <v>0</v>
      </c>
      <c r="R681" s="200">
        <f>Q681*H681</f>
        <v>0</v>
      </c>
      <c r="S681" s="200">
        <v>1.4E-2</v>
      </c>
      <c r="T681" s="201">
        <f>S681*H681</f>
        <v>2.9119999999999999</v>
      </c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R681" s="202" t="s">
        <v>178</v>
      </c>
      <c r="AT681" s="202" t="s">
        <v>173</v>
      </c>
      <c r="AU681" s="202" t="s">
        <v>87</v>
      </c>
      <c r="AY681" s="17" t="s">
        <v>171</v>
      </c>
      <c r="BE681" s="203">
        <f>IF(N681="základní",J681,0)</f>
        <v>6240</v>
      </c>
      <c r="BF681" s="203">
        <f>IF(N681="snížená",J681,0)</f>
        <v>0</v>
      </c>
      <c r="BG681" s="203">
        <f>IF(N681="zákl. přenesená",J681,0)</f>
        <v>0</v>
      </c>
      <c r="BH681" s="203">
        <f>IF(N681="sníž. přenesená",J681,0)</f>
        <v>0</v>
      </c>
      <c r="BI681" s="203">
        <f>IF(N681="nulová",J681,0)</f>
        <v>0</v>
      </c>
      <c r="BJ681" s="17" t="s">
        <v>85</v>
      </c>
      <c r="BK681" s="203">
        <f>ROUND(I681*H681,2)</f>
        <v>6240</v>
      </c>
      <c r="BL681" s="17" t="s">
        <v>178</v>
      </c>
      <c r="BM681" s="202" t="s">
        <v>941</v>
      </c>
    </row>
    <row r="682" spans="1:65" s="12" customFormat="1" ht="11.25">
      <c r="B682" s="204"/>
      <c r="C682" s="205"/>
      <c r="D682" s="206" t="s">
        <v>180</v>
      </c>
      <c r="E682" s="207" t="s">
        <v>1</v>
      </c>
      <c r="F682" s="208" t="s">
        <v>936</v>
      </c>
      <c r="G682" s="205"/>
      <c r="H682" s="207" t="s">
        <v>1</v>
      </c>
      <c r="I682" s="209"/>
      <c r="J682" s="205"/>
      <c r="K682" s="205"/>
      <c r="L682" s="210"/>
      <c r="M682" s="211"/>
      <c r="N682" s="212"/>
      <c r="O682" s="212"/>
      <c r="P682" s="212"/>
      <c r="Q682" s="212"/>
      <c r="R682" s="212"/>
      <c r="S682" s="212"/>
      <c r="T682" s="213"/>
      <c r="AT682" s="214" t="s">
        <v>180</v>
      </c>
      <c r="AU682" s="214" t="s">
        <v>87</v>
      </c>
      <c r="AV682" s="12" t="s">
        <v>85</v>
      </c>
      <c r="AW682" s="12" t="s">
        <v>32</v>
      </c>
      <c r="AX682" s="12" t="s">
        <v>77</v>
      </c>
      <c r="AY682" s="214" t="s">
        <v>171</v>
      </c>
    </row>
    <row r="683" spans="1:65" s="13" customFormat="1" ht="11.25">
      <c r="B683" s="215"/>
      <c r="C683" s="216"/>
      <c r="D683" s="206" t="s">
        <v>180</v>
      </c>
      <c r="E683" s="217" t="s">
        <v>1</v>
      </c>
      <c r="F683" s="218" t="s">
        <v>937</v>
      </c>
      <c r="G683" s="216"/>
      <c r="H683" s="219">
        <v>208</v>
      </c>
      <c r="I683" s="220"/>
      <c r="J683" s="216"/>
      <c r="K683" s="216"/>
      <c r="L683" s="221"/>
      <c r="M683" s="222"/>
      <c r="N683" s="223"/>
      <c r="O683" s="223"/>
      <c r="P683" s="223"/>
      <c r="Q683" s="223"/>
      <c r="R683" s="223"/>
      <c r="S683" s="223"/>
      <c r="T683" s="224"/>
      <c r="AT683" s="225" t="s">
        <v>180</v>
      </c>
      <c r="AU683" s="225" t="s">
        <v>87</v>
      </c>
      <c r="AV683" s="13" t="s">
        <v>87</v>
      </c>
      <c r="AW683" s="13" t="s">
        <v>32</v>
      </c>
      <c r="AX683" s="13" t="s">
        <v>85</v>
      </c>
      <c r="AY683" s="225" t="s">
        <v>171</v>
      </c>
    </row>
    <row r="684" spans="1:65" s="1" customFormat="1" ht="24.2" customHeight="1">
      <c r="A684" s="34"/>
      <c r="B684" s="35"/>
      <c r="C684" s="192" t="s">
        <v>942</v>
      </c>
      <c r="D684" s="192" t="s">
        <v>173</v>
      </c>
      <c r="E684" s="193" t="s">
        <v>943</v>
      </c>
      <c r="F684" s="194" t="s">
        <v>944</v>
      </c>
      <c r="G684" s="195" t="s">
        <v>176</v>
      </c>
      <c r="H684" s="196">
        <v>20.8</v>
      </c>
      <c r="I684" s="197">
        <v>635</v>
      </c>
      <c r="J684" s="196">
        <f>ROUND(I684*H684,2)</f>
        <v>13208</v>
      </c>
      <c r="K684" s="194" t="s">
        <v>177</v>
      </c>
      <c r="L684" s="39"/>
      <c r="M684" s="198" t="s">
        <v>1</v>
      </c>
      <c r="N684" s="199" t="s">
        <v>42</v>
      </c>
      <c r="O684" s="71"/>
      <c r="P684" s="200">
        <f>O684*H684</f>
        <v>0</v>
      </c>
      <c r="Q684" s="200">
        <v>0</v>
      </c>
      <c r="R684" s="200">
        <f>Q684*H684</f>
        <v>0</v>
      </c>
      <c r="S684" s="200">
        <v>1.4</v>
      </c>
      <c r="T684" s="201">
        <f>S684*H684</f>
        <v>29.119999999999997</v>
      </c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R684" s="202" t="s">
        <v>178</v>
      </c>
      <c r="AT684" s="202" t="s">
        <v>173</v>
      </c>
      <c r="AU684" s="202" t="s">
        <v>87</v>
      </c>
      <c r="AY684" s="17" t="s">
        <v>171</v>
      </c>
      <c r="BE684" s="203">
        <f>IF(N684="základní",J684,0)</f>
        <v>13208</v>
      </c>
      <c r="BF684" s="203">
        <f>IF(N684="snížená",J684,0)</f>
        <v>0</v>
      </c>
      <c r="BG684" s="203">
        <f>IF(N684="zákl. přenesená",J684,0)</f>
        <v>0</v>
      </c>
      <c r="BH684" s="203">
        <f>IF(N684="sníž. přenesená",J684,0)</f>
        <v>0</v>
      </c>
      <c r="BI684" s="203">
        <f>IF(N684="nulová",J684,0)</f>
        <v>0</v>
      </c>
      <c r="BJ684" s="17" t="s">
        <v>85</v>
      </c>
      <c r="BK684" s="203">
        <f>ROUND(I684*H684,2)</f>
        <v>13208</v>
      </c>
      <c r="BL684" s="17" t="s">
        <v>178</v>
      </c>
      <c r="BM684" s="202" t="s">
        <v>945</v>
      </c>
    </row>
    <row r="685" spans="1:65" s="12" customFormat="1" ht="11.25">
      <c r="B685" s="204"/>
      <c r="C685" s="205"/>
      <c r="D685" s="206" t="s">
        <v>180</v>
      </c>
      <c r="E685" s="207" t="s">
        <v>1</v>
      </c>
      <c r="F685" s="208" t="s">
        <v>936</v>
      </c>
      <c r="G685" s="205"/>
      <c r="H685" s="207" t="s">
        <v>1</v>
      </c>
      <c r="I685" s="209"/>
      <c r="J685" s="205"/>
      <c r="K685" s="205"/>
      <c r="L685" s="210"/>
      <c r="M685" s="211"/>
      <c r="N685" s="212"/>
      <c r="O685" s="212"/>
      <c r="P685" s="212"/>
      <c r="Q685" s="212"/>
      <c r="R685" s="212"/>
      <c r="S685" s="212"/>
      <c r="T685" s="213"/>
      <c r="AT685" s="214" t="s">
        <v>180</v>
      </c>
      <c r="AU685" s="214" t="s">
        <v>87</v>
      </c>
      <c r="AV685" s="12" t="s">
        <v>85</v>
      </c>
      <c r="AW685" s="12" t="s">
        <v>32</v>
      </c>
      <c r="AX685" s="12" t="s">
        <v>77</v>
      </c>
      <c r="AY685" s="214" t="s">
        <v>171</v>
      </c>
    </row>
    <row r="686" spans="1:65" s="13" customFormat="1" ht="11.25">
      <c r="B686" s="215"/>
      <c r="C686" s="216"/>
      <c r="D686" s="206" t="s">
        <v>180</v>
      </c>
      <c r="E686" s="217" t="s">
        <v>1</v>
      </c>
      <c r="F686" s="218" t="s">
        <v>946</v>
      </c>
      <c r="G686" s="216"/>
      <c r="H686" s="219">
        <v>20.8</v>
      </c>
      <c r="I686" s="220"/>
      <c r="J686" s="216"/>
      <c r="K686" s="216"/>
      <c r="L686" s="221"/>
      <c r="M686" s="222"/>
      <c r="N686" s="223"/>
      <c r="O686" s="223"/>
      <c r="P686" s="223"/>
      <c r="Q686" s="223"/>
      <c r="R686" s="223"/>
      <c r="S686" s="223"/>
      <c r="T686" s="224"/>
      <c r="AT686" s="225" t="s">
        <v>180</v>
      </c>
      <c r="AU686" s="225" t="s">
        <v>87</v>
      </c>
      <c r="AV686" s="13" t="s">
        <v>87</v>
      </c>
      <c r="AW686" s="13" t="s">
        <v>32</v>
      </c>
      <c r="AX686" s="13" t="s">
        <v>85</v>
      </c>
      <c r="AY686" s="225" t="s">
        <v>171</v>
      </c>
    </row>
    <row r="687" spans="1:65" s="1" customFormat="1" ht="24.2" customHeight="1">
      <c r="A687" s="34"/>
      <c r="B687" s="35"/>
      <c r="C687" s="192" t="s">
        <v>947</v>
      </c>
      <c r="D687" s="192" t="s">
        <v>173</v>
      </c>
      <c r="E687" s="193" t="s">
        <v>948</v>
      </c>
      <c r="F687" s="194" t="s">
        <v>949</v>
      </c>
      <c r="G687" s="195" t="s">
        <v>282</v>
      </c>
      <c r="H687" s="196">
        <v>33</v>
      </c>
      <c r="I687" s="197">
        <v>165</v>
      </c>
      <c r="J687" s="196">
        <f>ROUND(I687*H687,2)</f>
        <v>5445</v>
      </c>
      <c r="K687" s="194" t="s">
        <v>177</v>
      </c>
      <c r="L687" s="39"/>
      <c r="M687" s="198" t="s">
        <v>1</v>
      </c>
      <c r="N687" s="199" t="s">
        <v>42</v>
      </c>
      <c r="O687" s="71"/>
      <c r="P687" s="200">
        <f>O687*H687</f>
        <v>0</v>
      </c>
      <c r="Q687" s="200">
        <v>0</v>
      </c>
      <c r="R687" s="200">
        <f>Q687*H687</f>
        <v>0</v>
      </c>
      <c r="S687" s="200">
        <v>8.2000000000000003E-2</v>
      </c>
      <c r="T687" s="201">
        <f>S687*H687</f>
        <v>2.706</v>
      </c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R687" s="202" t="s">
        <v>178</v>
      </c>
      <c r="AT687" s="202" t="s">
        <v>173</v>
      </c>
      <c r="AU687" s="202" t="s">
        <v>87</v>
      </c>
      <c r="AY687" s="17" t="s">
        <v>171</v>
      </c>
      <c r="BE687" s="203">
        <f>IF(N687="základní",J687,0)</f>
        <v>5445</v>
      </c>
      <c r="BF687" s="203">
        <f>IF(N687="snížená",J687,0)</f>
        <v>0</v>
      </c>
      <c r="BG687" s="203">
        <f>IF(N687="zákl. přenesená",J687,0)</f>
        <v>0</v>
      </c>
      <c r="BH687" s="203">
        <f>IF(N687="sníž. přenesená",J687,0)</f>
        <v>0</v>
      </c>
      <c r="BI687" s="203">
        <f>IF(N687="nulová",J687,0)</f>
        <v>0</v>
      </c>
      <c r="BJ687" s="17" t="s">
        <v>85</v>
      </c>
      <c r="BK687" s="203">
        <f>ROUND(I687*H687,2)</f>
        <v>5445</v>
      </c>
      <c r="BL687" s="17" t="s">
        <v>178</v>
      </c>
      <c r="BM687" s="202" t="s">
        <v>950</v>
      </c>
    </row>
    <row r="688" spans="1:65" s="12" customFormat="1" ht="11.25">
      <c r="B688" s="204"/>
      <c r="C688" s="205"/>
      <c r="D688" s="206" t="s">
        <v>180</v>
      </c>
      <c r="E688" s="207" t="s">
        <v>1</v>
      </c>
      <c r="F688" s="208" t="s">
        <v>951</v>
      </c>
      <c r="G688" s="205"/>
      <c r="H688" s="207" t="s">
        <v>1</v>
      </c>
      <c r="I688" s="209"/>
      <c r="J688" s="205"/>
      <c r="K688" s="205"/>
      <c r="L688" s="210"/>
      <c r="M688" s="211"/>
      <c r="N688" s="212"/>
      <c r="O688" s="212"/>
      <c r="P688" s="212"/>
      <c r="Q688" s="212"/>
      <c r="R688" s="212"/>
      <c r="S688" s="212"/>
      <c r="T688" s="213"/>
      <c r="AT688" s="214" t="s">
        <v>180</v>
      </c>
      <c r="AU688" s="214" t="s">
        <v>87</v>
      </c>
      <c r="AV688" s="12" t="s">
        <v>85</v>
      </c>
      <c r="AW688" s="12" t="s">
        <v>32</v>
      </c>
      <c r="AX688" s="12" t="s">
        <v>77</v>
      </c>
      <c r="AY688" s="214" t="s">
        <v>171</v>
      </c>
    </row>
    <row r="689" spans="1:65" s="13" customFormat="1" ht="11.25">
      <c r="B689" s="215"/>
      <c r="C689" s="216"/>
      <c r="D689" s="206" t="s">
        <v>180</v>
      </c>
      <c r="E689" s="217" t="s">
        <v>1</v>
      </c>
      <c r="F689" s="218" t="s">
        <v>365</v>
      </c>
      <c r="G689" s="216"/>
      <c r="H689" s="219">
        <v>33</v>
      </c>
      <c r="I689" s="220"/>
      <c r="J689" s="216"/>
      <c r="K689" s="216"/>
      <c r="L689" s="221"/>
      <c r="M689" s="222"/>
      <c r="N689" s="223"/>
      <c r="O689" s="223"/>
      <c r="P689" s="223"/>
      <c r="Q689" s="223"/>
      <c r="R689" s="223"/>
      <c r="S689" s="223"/>
      <c r="T689" s="224"/>
      <c r="AT689" s="225" t="s">
        <v>180</v>
      </c>
      <c r="AU689" s="225" t="s">
        <v>87</v>
      </c>
      <c r="AV689" s="13" t="s">
        <v>87</v>
      </c>
      <c r="AW689" s="13" t="s">
        <v>32</v>
      </c>
      <c r="AX689" s="13" t="s">
        <v>85</v>
      </c>
      <c r="AY689" s="225" t="s">
        <v>171</v>
      </c>
    </row>
    <row r="690" spans="1:65" s="1" customFormat="1" ht="24.2" customHeight="1">
      <c r="A690" s="34"/>
      <c r="B690" s="35"/>
      <c r="C690" s="192" t="s">
        <v>952</v>
      </c>
      <c r="D690" s="192" t="s">
        <v>173</v>
      </c>
      <c r="E690" s="193" t="s">
        <v>953</v>
      </c>
      <c r="F690" s="194" t="s">
        <v>954</v>
      </c>
      <c r="G690" s="195" t="s">
        <v>220</v>
      </c>
      <c r="H690" s="196">
        <v>285</v>
      </c>
      <c r="I690" s="197">
        <v>450</v>
      </c>
      <c r="J690" s="196">
        <f>ROUND(I690*H690,2)</f>
        <v>128250</v>
      </c>
      <c r="K690" s="194" t="s">
        <v>177</v>
      </c>
      <c r="L690" s="39"/>
      <c r="M690" s="198" t="s">
        <v>1</v>
      </c>
      <c r="N690" s="199" t="s">
        <v>42</v>
      </c>
      <c r="O690" s="71"/>
      <c r="P690" s="200">
        <f>O690*H690</f>
        <v>0</v>
      </c>
      <c r="Q690" s="200">
        <v>2.0000000000000001E-4</v>
      </c>
      <c r="R690" s="200">
        <f>Q690*H690</f>
        <v>5.7000000000000002E-2</v>
      </c>
      <c r="S690" s="200">
        <v>1.7780000000000001E-2</v>
      </c>
      <c r="T690" s="201">
        <f>S690*H690</f>
        <v>5.0673000000000004</v>
      </c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R690" s="202" t="s">
        <v>178</v>
      </c>
      <c r="AT690" s="202" t="s">
        <v>173</v>
      </c>
      <c r="AU690" s="202" t="s">
        <v>87</v>
      </c>
      <c r="AY690" s="17" t="s">
        <v>171</v>
      </c>
      <c r="BE690" s="203">
        <f>IF(N690="základní",J690,0)</f>
        <v>128250</v>
      </c>
      <c r="BF690" s="203">
        <f>IF(N690="snížená",J690,0)</f>
        <v>0</v>
      </c>
      <c r="BG690" s="203">
        <f>IF(N690="zákl. přenesená",J690,0)</f>
        <v>0</v>
      </c>
      <c r="BH690" s="203">
        <f>IF(N690="sníž. přenesená",J690,0)</f>
        <v>0</v>
      </c>
      <c r="BI690" s="203">
        <f>IF(N690="nulová",J690,0)</f>
        <v>0</v>
      </c>
      <c r="BJ690" s="17" t="s">
        <v>85</v>
      </c>
      <c r="BK690" s="203">
        <f>ROUND(I690*H690,2)</f>
        <v>128250</v>
      </c>
      <c r="BL690" s="17" t="s">
        <v>178</v>
      </c>
      <c r="BM690" s="202" t="s">
        <v>955</v>
      </c>
    </row>
    <row r="691" spans="1:65" s="12" customFormat="1" ht="11.25">
      <c r="B691" s="204"/>
      <c r="C691" s="205"/>
      <c r="D691" s="206" t="s">
        <v>180</v>
      </c>
      <c r="E691" s="207" t="s">
        <v>1</v>
      </c>
      <c r="F691" s="208" t="s">
        <v>956</v>
      </c>
      <c r="G691" s="205"/>
      <c r="H691" s="207" t="s">
        <v>1</v>
      </c>
      <c r="I691" s="209"/>
      <c r="J691" s="205"/>
      <c r="K691" s="205"/>
      <c r="L691" s="210"/>
      <c r="M691" s="211"/>
      <c r="N691" s="212"/>
      <c r="O691" s="212"/>
      <c r="P691" s="212"/>
      <c r="Q691" s="212"/>
      <c r="R691" s="212"/>
      <c r="S691" s="212"/>
      <c r="T691" s="213"/>
      <c r="AT691" s="214" t="s">
        <v>180</v>
      </c>
      <c r="AU691" s="214" t="s">
        <v>87</v>
      </c>
      <c r="AV691" s="12" t="s">
        <v>85</v>
      </c>
      <c r="AW691" s="12" t="s">
        <v>32</v>
      </c>
      <c r="AX691" s="12" t="s">
        <v>77</v>
      </c>
      <c r="AY691" s="214" t="s">
        <v>171</v>
      </c>
    </row>
    <row r="692" spans="1:65" s="12" customFormat="1" ht="11.25">
      <c r="B692" s="204"/>
      <c r="C692" s="205"/>
      <c r="D692" s="206" t="s">
        <v>180</v>
      </c>
      <c r="E692" s="207" t="s">
        <v>1</v>
      </c>
      <c r="F692" s="208" t="s">
        <v>957</v>
      </c>
      <c r="G692" s="205"/>
      <c r="H692" s="207" t="s">
        <v>1</v>
      </c>
      <c r="I692" s="209"/>
      <c r="J692" s="205"/>
      <c r="K692" s="205"/>
      <c r="L692" s="210"/>
      <c r="M692" s="211"/>
      <c r="N692" s="212"/>
      <c r="O692" s="212"/>
      <c r="P692" s="212"/>
      <c r="Q692" s="212"/>
      <c r="R692" s="212"/>
      <c r="S692" s="212"/>
      <c r="T692" s="213"/>
      <c r="AT692" s="214" t="s">
        <v>180</v>
      </c>
      <c r="AU692" s="214" t="s">
        <v>87</v>
      </c>
      <c r="AV692" s="12" t="s">
        <v>85</v>
      </c>
      <c r="AW692" s="12" t="s">
        <v>32</v>
      </c>
      <c r="AX692" s="12" t="s">
        <v>77</v>
      </c>
      <c r="AY692" s="214" t="s">
        <v>171</v>
      </c>
    </row>
    <row r="693" spans="1:65" s="13" customFormat="1" ht="11.25">
      <c r="B693" s="215"/>
      <c r="C693" s="216"/>
      <c r="D693" s="206" t="s">
        <v>180</v>
      </c>
      <c r="E693" s="217" t="s">
        <v>1</v>
      </c>
      <c r="F693" s="218" t="s">
        <v>958</v>
      </c>
      <c r="G693" s="216"/>
      <c r="H693" s="219">
        <v>285</v>
      </c>
      <c r="I693" s="220"/>
      <c r="J693" s="216"/>
      <c r="K693" s="216"/>
      <c r="L693" s="221"/>
      <c r="M693" s="222"/>
      <c r="N693" s="223"/>
      <c r="O693" s="223"/>
      <c r="P693" s="223"/>
      <c r="Q693" s="223"/>
      <c r="R693" s="223"/>
      <c r="S693" s="223"/>
      <c r="T693" s="224"/>
      <c r="AT693" s="225" t="s">
        <v>180</v>
      </c>
      <c r="AU693" s="225" t="s">
        <v>87</v>
      </c>
      <c r="AV693" s="13" t="s">
        <v>87</v>
      </c>
      <c r="AW693" s="13" t="s">
        <v>32</v>
      </c>
      <c r="AX693" s="13" t="s">
        <v>85</v>
      </c>
      <c r="AY693" s="225" t="s">
        <v>171</v>
      </c>
    </row>
    <row r="694" spans="1:65" s="1" customFormat="1" ht="37.9" customHeight="1">
      <c r="A694" s="34"/>
      <c r="B694" s="35"/>
      <c r="C694" s="192" t="s">
        <v>959</v>
      </c>
      <c r="D694" s="192" t="s">
        <v>173</v>
      </c>
      <c r="E694" s="193" t="s">
        <v>960</v>
      </c>
      <c r="F694" s="194" t="s">
        <v>961</v>
      </c>
      <c r="G694" s="195" t="s">
        <v>282</v>
      </c>
      <c r="H694" s="196">
        <v>60</v>
      </c>
      <c r="I694" s="197">
        <v>130</v>
      </c>
      <c r="J694" s="196">
        <f>ROUND(I694*H694,2)</f>
        <v>7800</v>
      </c>
      <c r="K694" s="194" t="s">
        <v>177</v>
      </c>
      <c r="L694" s="39"/>
      <c r="M694" s="198" t="s">
        <v>1</v>
      </c>
      <c r="N694" s="199" t="s">
        <v>42</v>
      </c>
      <c r="O694" s="71"/>
      <c r="P694" s="200">
        <f>O694*H694</f>
        <v>0</v>
      </c>
      <c r="Q694" s="200">
        <v>3.0000000000000001E-5</v>
      </c>
      <c r="R694" s="200">
        <f>Q694*H694</f>
        <v>1.8E-3</v>
      </c>
      <c r="S694" s="200">
        <v>4.6299999999999996E-3</v>
      </c>
      <c r="T694" s="201">
        <f>S694*H694</f>
        <v>0.27779999999999999</v>
      </c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R694" s="202" t="s">
        <v>178</v>
      </c>
      <c r="AT694" s="202" t="s">
        <v>173</v>
      </c>
      <c r="AU694" s="202" t="s">
        <v>87</v>
      </c>
      <c r="AY694" s="17" t="s">
        <v>171</v>
      </c>
      <c r="BE694" s="203">
        <f>IF(N694="základní",J694,0)</f>
        <v>7800</v>
      </c>
      <c r="BF694" s="203">
        <f>IF(N694="snížená",J694,0)</f>
        <v>0</v>
      </c>
      <c r="BG694" s="203">
        <f>IF(N694="zákl. přenesená",J694,0)</f>
        <v>0</v>
      </c>
      <c r="BH694" s="203">
        <f>IF(N694="sníž. přenesená",J694,0)</f>
        <v>0</v>
      </c>
      <c r="BI694" s="203">
        <f>IF(N694="nulová",J694,0)</f>
        <v>0</v>
      </c>
      <c r="BJ694" s="17" t="s">
        <v>85</v>
      </c>
      <c r="BK694" s="203">
        <f>ROUND(I694*H694,2)</f>
        <v>7800</v>
      </c>
      <c r="BL694" s="17" t="s">
        <v>178</v>
      </c>
      <c r="BM694" s="202" t="s">
        <v>962</v>
      </c>
    </row>
    <row r="695" spans="1:65" s="13" customFormat="1" ht="11.25">
      <c r="B695" s="215"/>
      <c r="C695" s="216"/>
      <c r="D695" s="206" t="s">
        <v>180</v>
      </c>
      <c r="E695" s="217" t="s">
        <v>1</v>
      </c>
      <c r="F695" s="218" t="s">
        <v>963</v>
      </c>
      <c r="G695" s="216"/>
      <c r="H695" s="219">
        <v>60</v>
      </c>
      <c r="I695" s="220"/>
      <c r="J695" s="216"/>
      <c r="K695" s="216"/>
      <c r="L695" s="221"/>
      <c r="M695" s="222"/>
      <c r="N695" s="223"/>
      <c r="O695" s="223"/>
      <c r="P695" s="223"/>
      <c r="Q695" s="223"/>
      <c r="R695" s="223"/>
      <c r="S695" s="223"/>
      <c r="T695" s="224"/>
      <c r="AT695" s="225" t="s">
        <v>180</v>
      </c>
      <c r="AU695" s="225" t="s">
        <v>87</v>
      </c>
      <c r="AV695" s="13" t="s">
        <v>87</v>
      </c>
      <c r="AW695" s="13" t="s">
        <v>32</v>
      </c>
      <c r="AX695" s="13" t="s">
        <v>85</v>
      </c>
      <c r="AY695" s="225" t="s">
        <v>171</v>
      </c>
    </row>
    <row r="696" spans="1:65" s="1" customFormat="1" ht="24.2" customHeight="1">
      <c r="A696" s="34"/>
      <c r="B696" s="35"/>
      <c r="C696" s="192" t="s">
        <v>964</v>
      </c>
      <c r="D696" s="192" t="s">
        <v>173</v>
      </c>
      <c r="E696" s="193" t="s">
        <v>965</v>
      </c>
      <c r="F696" s="194" t="s">
        <v>966</v>
      </c>
      <c r="G696" s="195" t="s">
        <v>220</v>
      </c>
      <c r="H696" s="196">
        <v>285</v>
      </c>
      <c r="I696" s="197">
        <v>150</v>
      </c>
      <c r="J696" s="196">
        <f>ROUND(I696*H696,2)</f>
        <v>42750</v>
      </c>
      <c r="K696" s="194" t="s">
        <v>1</v>
      </c>
      <c r="L696" s="39"/>
      <c r="M696" s="198" t="s">
        <v>1</v>
      </c>
      <c r="N696" s="199" t="s">
        <v>42</v>
      </c>
      <c r="O696" s="71"/>
      <c r="P696" s="200">
        <f>O696*H696</f>
        <v>0</v>
      </c>
      <c r="Q696" s="200">
        <v>0</v>
      </c>
      <c r="R696" s="200">
        <f>Q696*H696</f>
        <v>0</v>
      </c>
      <c r="S696" s="200">
        <v>0</v>
      </c>
      <c r="T696" s="201">
        <f>S696*H696</f>
        <v>0</v>
      </c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R696" s="202" t="s">
        <v>178</v>
      </c>
      <c r="AT696" s="202" t="s">
        <v>173</v>
      </c>
      <c r="AU696" s="202" t="s">
        <v>87</v>
      </c>
      <c r="AY696" s="17" t="s">
        <v>171</v>
      </c>
      <c r="BE696" s="203">
        <f>IF(N696="základní",J696,0)</f>
        <v>42750</v>
      </c>
      <c r="BF696" s="203">
        <f>IF(N696="snížená",J696,0)</f>
        <v>0</v>
      </c>
      <c r="BG696" s="203">
        <f>IF(N696="zákl. přenesená",J696,0)</f>
        <v>0</v>
      </c>
      <c r="BH696" s="203">
        <f>IF(N696="sníž. přenesená",J696,0)</f>
        <v>0</v>
      </c>
      <c r="BI696" s="203">
        <f>IF(N696="nulová",J696,0)</f>
        <v>0</v>
      </c>
      <c r="BJ696" s="17" t="s">
        <v>85</v>
      </c>
      <c r="BK696" s="203">
        <f>ROUND(I696*H696,2)</f>
        <v>42750</v>
      </c>
      <c r="BL696" s="17" t="s">
        <v>178</v>
      </c>
      <c r="BM696" s="202" t="s">
        <v>967</v>
      </c>
    </row>
    <row r="697" spans="1:65" s="12" customFormat="1" ht="11.25">
      <c r="B697" s="204"/>
      <c r="C697" s="205"/>
      <c r="D697" s="206" t="s">
        <v>180</v>
      </c>
      <c r="E697" s="207" t="s">
        <v>1</v>
      </c>
      <c r="F697" s="208" t="s">
        <v>968</v>
      </c>
      <c r="G697" s="205"/>
      <c r="H697" s="207" t="s">
        <v>1</v>
      </c>
      <c r="I697" s="209"/>
      <c r="J697" s="205"/>
      <c r="K697" s="205"/>
      <c r="L697" s="210"/>
      <c r="M697" s="211"/>
      <c r="N697" s="212"/>
      <c r="O697" s="212"/>
      <c r="P697" s="212"/>
      <c r="Q697" s="212"/>
      <c r="R697" s="212"/>
      <c r="S697" s="212"/>
      <c r="T697" s="213"/>
      <c r="AT697" s="214" t="s">
        <v>180</v>
      </c>
      <c r="AU697" s="214" t="s">
        <v>87</v>
      </c>
      <c r="AV697" s="12" t="s">
        <v>85</v>
      </c>
      <c r="AW697" s="12" t="s">
        <v>32</v>
      </c>
      <c r="AX697" s="12" t="s">
        <v>77</v>
      </c>
      <c r="AY697" s="214" t="s">
        <v>171</v>
      </c>
    </row>
    <row r="698" spans="1:65" s="13" customFormat="1" ht="11.25">
      <c r="B698" s="215"/>
      <c r="C698" s="216"/>
      <c r="D698" s="206" t="s">
        <v>180</v>
      </c>
      <c r="E698" s="217" t="s">
        <v>1</v>
      </c>
      <c r="F698" s="218" t="s">
        <v>958</v>
      </c>
      <c r="G698" s="216"/>
      <c r="H698" s="219">
        <v>285</v>
      </c>
      <c r="I698" s="220"/>
      <c r="J698" s="216"/>
      <c r="K698" s="216"/>
      <c r="L698" s="221"/>
      <c r="M698" s="222"/>
      <c r="N698" s="223"/>
      <c r="O698" s="223"/>
      <c r="P698" s="223"/>
      <c r="Q698" s="223"/>
      <c r="R698" s="223"/>
      <c r="S698" s="223"/>
      <c r="T698" s="224"/>
      <c r="AT698" s="225" t="s">
        <v>180</v>
      </c>
      <c r="AU698" s="225" t="s">
        <v>87</v>
      </c>
      <c r="AV698" s="13" t="s">
        <v>87</v>
      </c>
      <c r="AW698" s="13" t="s">
        <v>32</v>
      </c>
      <c r="AX698" s="13" t="s">
        <v>85</v>
      </c>
      <c r="AY698" s="225" t="s">
        <v>171</v>
      </c>
    </row>
    <row r="699" spans="1:65" s="1" customFormat="1" ht="24.2" customHeight="1">
      <c r="A699" s="34"/>
      <c r="B699" s="35"/>
      <c r="C699" s="192" t="s">
        <v>969</v>
      </c>
      <c r="D699" s="192" t="s">
        <v>173</v>
      </c>
      <c r="E699" s="193" t="s">
        <v>970</v>
      </c>
      <c r="F699" s="194" t="s">
        <v>971</v>
      </c>
      <c r="G699" s="195" t="s">
        <v>198</v>
      </c>
      <c r="H699" s="196">
        <v>5.26</v>
      </c>
      <c r="I699" s="197">
        <v>3500</v>
      </c>
      <c r="J699" s="196">
        <f>ROUND(I699*H699,2)</f>
        <v>18410</v>
      </c>
      <c r="K699" s="194" t="s">
        <v>177</v>
      </c>
      <c r="L699" s="39"/>
      <c r="M699" s="198" t="s">
        <v>1</v>
      </c>
      <c r="N699" s="199" t="s">
        <v>42</v>
      </c>
      <c r="O699" s="71"/>
      <c r="P699" s="200">
        <f>O699*H699</f>
        <v>0</v>
      </c>
      <c r="Q699" s="200">
        <v>5.4999999999999997E-3</v>
      </c>
      <c r="R699" s="200">
        <f>Q699*H699</f>
        <v>2.8929999999999997E-2</v>
      </c>
      <c r="S699" s="200">
        <v>0</v>
      </c>
      <c r="T699" s="201">
        <f>S699*H699</f>
        <v>0</v>
      </c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R699" s="202" t="s">
        <v>178</v>
      </c>
      <c r="AT699" s="202" t="s">
        <v>173</v>
      </c>
      <c r="AU699" s="202" t="s">
        <v>87</v>
      </c>
      <c r="AY699" s="17" t="s">
        <v>171</v>
      </c>
      <c r="BE699" s="203">
        <f>IF(N699="základní",J699,0)</f>
        <v>18410</v>
      </c>
      <c r="BF699" s="203">
        <f>IF(N699="snížená",J699,0)</f>
        <v>0</v>
      </c>
      <c r="BG699" s="203">
        <f>IF(N699="zákl. přenesená",J699,0)</f>
        <v>0</v>
      </c>
      <c r="BH699" s="203">
        <f>IF(N699="sníž. přenesená",J699,0)</f>
        <v>0</v>
      </c>
      <c r="BI699" s="203">
        <f>IF(N699="nulová",J699,0)</f>
        <v>0</v>
      </c>
      <c r="BJ699" s="17" t="s">
        <v>85</v>
      </c>
      <c r="BK699" s="203">
        <f>ROUND(I699*H699,2)</f>
        <v>18410</v>
      </c>
      <c r="BL699" s="17" t="s">
        <v>178</v>
      </c>
      <c r="BM699" s="202" t="s">
        <v>972</v>
      </c>
    </row>
    <row r="700" spans="1:65" s="13" customFormat="1" ht="11.25">
      <c r="B700" s="215"/>
      <c r="C700" s="216"/>
      <c r="D700" s="206" t="s">
        <v>180</v>
      </c>
      <c r="E700" s="217" t="s">
        <v>1</v>
      </c>
      <c r="F700" s="218" t="s">
        <v>973</v>
      </c>
      <c r="G700" s="216"/>
      <c r="H700" s="219">
        <v>5.26</v>
      </c>
      <c r="I700" s="220"/>
      <c r="J700" s="216"/>
      <c r="K700" s="216"/>
      <c r="L700" s="221"/>
      <c r="M700" s="222"/>
      <c r="N700" s="223"/>
      <c r="O700" s="223"/>
      <c r="P700" s="223"/>
      <c r="Q700" s="223"/>
      <c r="R700" s="223"/>
      <c r="S700" s="223"/>
      <c r="T700" s="224"/>
      <c r="AT700" s="225" t="s">
        <v>180</v>
      </c>
      <c r="AU700" s="225" t="s">
        <v>87</v>
      </c>
      <c r="AV700" s="13" t="s">
        <v>87</v>
      </c>
      <c r="AW700" s="13" t="s">
        <v>32</v>
      </c>
      <c r="AX700" s="13" t="s">
        <v>85</v>
      </c>
      <c r="AY700" s="225" t="s">
        <v>171</v>
      </c>
    </row>
    <row r="701" spans="1:65" s="11" customFormat="1" ht="22.9" customHeight="1">
      <c r="B701" s="176"/>
      <c r="C701" s="177"/>
      <c r="D701" s="178" t="s">
        <v>76</v>
      </c>
      <c r="E701" s="190" t="s">
        <v>974</v>
      </c>
      <c r="F701" s="190" t="s">
        <v>975</v>
      </c>
      <c r="G701" s="177"/>
      <c r="H701" s="177"/>
      <c r="I701" s="180"/>
      <c r="J701" s="191">
        <f>BK701</f>
        <v>442784.9</v>
      </c>
      <c r="K701" s="177"/>
      <c r="L701" s="182"/>
      <c r="M701" s="183"/>
      <c r="N701" s="184"/>
      <c r="O701" s="184"/>
      <c r="P701" s="185">
        <f>SUM(P702:P715)</f>
        <v>0</v>
      </c>
      <c r="Q701" s="184"/>
      <c r="R701" s="185">
        <f>SUM(R702:R715)</f>
        <v>0</v>
      </c>
      <c r="S701" s="184"/>
      <c r="T701" s="186">
        <f>SUM(T702:T715)</f>
        <v>0</v>
      </c>
      <c r="AR701" s="187" t="s">
        <v>85</v>
      </c>
      <c r="AT701" s="188" t="s">
        <v>76</v>
      </c>
      <c r="AU701" s="188" t="s">
        <v>85</v>
      </c>
      <c r="AY701" s="187" t="s">
        <v>171</v>
      </c>
      <c r="BK701" s="189">
        <f>SUM(BK702:BK715)</f>
        <v>442784.9</v>
      </c>
    </row>
    <row r="702" spans="1:65" s="1" customFormat="1" ht="33" customHeight="1">
      <c r="A702" s="34"/>
      <c r="B702" s="35"/>
      <c r="C702" s="192" t="s">
        <v>976</v>
      </c>
      <c r="D702" s="192" t="s">
        <v>173</v>
      </c>
      <c r="E702" s="193" t="s">
        <v>977</v>
      </c>
      <c r="F702" s="194" t="s">
        <v>978</v>
      </c>
      <c r="G702" s="195" t="s">
        <v>198</v>
      </c>
      <c r="H702" s="196">
        <v>146</v>
      </c>
      <c r="I702" s="197">
        <v>857</v>
      </c>
      <c r="J702" s="196">
        <f>ROUND(I702*H702,2)</f>
        <v>125122</v>
      </c>
      <c r="K702" s="194" t="s">
        <v>177</v>
      </c>
      <c r="L702" s="39"/>
      <c r="M702" s="198" t="s">
        <v>1</v>
      </c>
      <c r="N702" s="199" t="s">
        <v>42</v>
      </c>
      <c r="O702" s="71"/>
      <c r="P702" s="200">
        <f>O702*H702</f>
        <v>0</v>
      </c>
      <c r="Q702" s="200">
        <v>0</v>
      </c>
      <c r="R702" s="200">
        <f>Q702*H702</f>
        <v>0</v>
      </c>
      <c r="S702" s="200">
        <v>0</v>
      </c>
      <c r="T702" s="201">
        <f>S702*H702</f>
        <v>0</v>
      </c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R702" s="202" t="s">
        <v>178</v>
      </c>
      <c r="AT702" s="202" t="s">
        <v>173</v>
      </c>
      <c r="AU702" s="202" t="s">
        <v>87</v>
      </c>
      <c r="AY702" s="17" t="s">
        <v>171</v>
      </c>
      <c r="BE702" s="203">
        <f>IF(N702="základní",J702,0)</f>
        <v>125122</v>
      </c>
      <c r="BF702" s="203">
        <f>IF(N702="snížená",J702,0)</f>
        <v>0</v>
      </c>
      <c r="BG702" s="203">
        <f>IF(N702="zákl. přenesená",J702,0)</f>
        <v>0</v>
      </c>
      <c r="BH702" s="203">
        <f>IF(N702="sníž. přenesená",J702,0)</f>
        <v>0</v>
      </c>
      <c r="BI702" s="203">
        <f>IF(N702="nulová",J702,0)</f>
        <v>0</v>
      </c>
      <c r="BJ702" s="17" t="s">
        <v>85</v>
      </c>
      <c r="BK702" s="203">
        <f>ROUND(I702*H702,2)</f>
        <v>125122</v>
      </c>
      <c r="BL702" s="17" t="s">
        <v>178</v>
      </c>
      <c r="BM702" s="202" t="s">
        <v>979</v>
      </c>
    </row>
    <row r="703" spans="1:65" s="13" customFormat="1" ht="11.25">
      <c r="B703" s="215"/>
      <c r="C703" s="216"/>
      <c r="D703" s="206" t="s">
        <v>180</v>
      </c>
      <c r="E703" s="217" t="s">
        <v>1</v>
      </c>
      <c r="F703" s="218" t="s">
        <v>980</v>
      </c>
      <c r="G703" s="216"/>
      <c r="H703" s="219">
        <v>146</v>
      </c>
      <c r="I703" s="220"/>
      <c r="J703" s="216"/>
      <c r="K703" s="216"/>
      <c r="L703" s="221"/>
      <c r="M703" s="222"/>
      <c r="N703" s="223"/>
      <c r="O703" s="223"/>
      <c r="P703" s="223"/>
      <c r="Q703" s="223"/>
      <c r="R703" s="223"/>
      <c r="S703" s="223"/>
      <c r="T703" s="224"/>
      <c r="AT703" s="225" t="s">
        <v>180</v>
      </c>
      <c r="AU703" s="225" t="s">
        <v>87</v>
      </c>
      <c r="AV703" s="13" t="s">
        <v>87</v>
      </c>
      <c r="AW703" s="13" t="s">
        <v>32</v>
      </c>
      <c r="AX703" s="13" t="s">
        <v>85</v>
      </c>
      <c r="AY703" s="225" t="s">
        <v>171</v>
      </c>
    </row>
    <row r="704" spans="1:65" s="1" customFormat="1" ht="24.2" customHeight="1">
      <c r="A704" s="34"/>
      <c r="B704" s="35"/>
      <c r="C704" s="192" t="s">
        <v>981</v>
      </c>
      <c r="D704" s="192" t="s">
        <v>173</v>
      </c>
      <c r="E704" s="193" t="s">
        <v>982</v>
      </c>
      <c r="F704" s="194" t="s">
        <v>983</v>
      </c>
      <c r="G704" s="195" t="s">
        <v>198</v>
      </c>
      <c r="H704" s="196">
        <v>146</v>
      </c>
      <c r="I704" s="197">
        <v>286</v>
      </c>
      <c r="J704" s="196">
        <f>ROUND(I704*H704,2)</f>
        <v>41756</v>
      </c>
      <c r="K704" s="194" t="s">
        <v>177</v>
      </c>
      <c r="L704" s="39"/>
      <c r="M704" s="198" t="s">
        <v>1</v>
      </c>
      <c r="N704" s="199" t="s">
        <v>42</v>
      </c>
      <c r="O704" s="71"/>
      <c r="P704" s="200">
        <f>O704*H704</f>
        <v>0</v>
      </c>
      <c r="Q704" s="200">
        <v>0</v>
      </c>
      <c r="R704" s="200">
        <f>Q704*H704</f>
        <v>0</v>
      </c>
      <c r="S704" s="200">
        <v>0</v>
      </c>
      <c r="T704" s="201">
        <f>S704*H704</f>
        <v>0</v>
      </c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R704" s="202" t="s">
        <v>178</v>
      </c>
      <c r="AT704" s="202" t="s">
        <v>173</v>
      </c>
      <c r="AU704" s="202" t="s">
        <v>87</v>
      </c>
      <c r="AY704" s="17" t="s">
        <v>171</v>
      </c>
      <c r="BE704" s="203">
        <f>IF(N704="základní",J704,0)</f>
        <v>41756</v>
      </c>
      <c r="BF704" s="203">
        <f>IF(N704="snížená",J704,0)</f>
        <v>0</v>
      </c>
      <c r="BG704" s="203">
        <f>IF(N704="zákl. přenesená",J704,0)</f>
        <v>0</v>
      </c>
      <c r="BH704" s="203">
        <f>IF(N704="sníž. přenesená",J704,0)</f>
        <v>0</v>
      </c>
      <c r="BI704" s="203">
        <f>IF(N704="nulová",J704,0)</f>
        <v>0</v>
      </c>
      <c r="BJ704" s="17" t="s">
        <v>85</v>
      </c>
      <c r="BK704" s="203">
        <f>ROUND(I704*H704,2)</f>
        <v>41756</v>
      </c>
      <c r="BL704" s="17" t="s">
        <v>178</v>
      </c>
      <c r="BM704" s="202" t="s">
        <v>984</v>
      </c>
    </row>
    <row r="705" spans="1:65" s="13" customFormat="1" ht="11.25">
      <c r="B705" s="215"/>
      <c r="C705" s="216"/>
      <c r="D705" s="206" t="s">
        <v>180</v>
      </c>
      <c r="E705" s="217" t="s">
        <v>1</v>
      </c>
      <c r="F705" s="218" t="s">
        <v>980</v>
      </c>
      <c r="G705" s="216"/>
      <c r="H705" s="219">
        <v>146</v>
      </c>
      <c r="I705" s="220"/>
      <c r="J705" s="216"/>
      <c r="K705" s="216"/>
      <c r="L705" s="221"/>
      <c r="M705" s="222"/>
      <c r="N705" s="223"/>
      <c r="O705" s="223"/>
      <c r="P705" s="223"/>
      <c r="Q705" s="223"/>
      <c r="R705" s="223"/>
      <c r="S705" s="223"/>
      <c r="T705" s="224"/>
      <c r="AT705" s="225" t="s">
        <v>180</v>
      </c>
      <c r="AU705" s="225" t="s">
        <v>87</v>
      </c>
      <c r="AV705" s="13" t="s">
        <v>87</v>
      </c>
      <c r="AW705" s="13" t="s">
        <v>32</v>
      </c>
      <c r="AX705" s="13" t="s">
        <v>85</v>
      </c>
      <c r="AY705" s="225" t="s">
        <v>171</v>
      </c>
    </row>
    <row r="706" spans="1:65" s="1" customFormat="1" ht="24.2" customHeight="1">
      <c r="A706" s="34"/>
      <c r="B706" s="35"/>
      <c r="C706" s="192" t="s">
        <v>985</v>
      </c>
      <c r="D706" s="192" t="s">
        <v>173</v>
      </c>
      <c r="E706" s="193" t="s">
        <v>986</v>
      </c>
      <c r="F706" s="194" t="s">
        <v>987</v>
      </c>
      <c r="G706" s="195" t="s">
        <v>198</v>
      </c>
      <c r="H706" s="196">
        <v>1752</v>
      </c>
      <c r="I706" s="197">
        <v>15</v>
      </c>
      <c r="J706" s="196">
        <f>ROUND(I706*H706,2)</f>
        <v>26280</v>
      </c>
      <c r="K706" s="194" t="s">
        <v>177</v>
      </c>
      <c r="L706" s="39"/>
      <c r="M706" s="198" t="s">
        <v>1</v>
      </c>
      <c r="N706" s="199" t="s">
        <v>42</v>
      </c>
      <c r="O706" s="71"/>
      <c r="P706" s="200">
        <f>O706*H706</f>
        <v>0</v>
      </c>
      <c r="Q706" s="200">
        <v>0</v>
      </c>
      <c r="R706" s="200">
        <f>Q706*H706</f>
        <v>0</v>
      </c>
      <c r="S706" s="200">
        <v>0</v>
      </c>
      <c r="T706" s="201">
        <f>S706*H706</f>
        <v>0</v>
      </c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R706" s="202" t="s">
        <v>178</v>
      </c>
      <c r="AT706" s="202" t="s">
        <v>173</v>
      </c>
      <c r="AU706" s="202" t="s">
        <v>87</v>
      </c>
      <c r="AY706" s="17" t="s">
        <v>171</v>
      </c>
      <c r="BE706" s="203">
        <f>IF(N706="základní",J706,0)</f>
        <v>26280</v>
      </c>
      <c r="BF706" s="203">
        <f>IF(N706="snížená",J706,0)</f>
        <v>0</v>
      </c>
      <c r="BG706" s="203">
        <f>IF(N706="zákl. přenesená",J706,0)</f>
        <v>0</v>
      </c>
      <c r="BH706" s="203">
        <f>IF(N706="sníž. přenesená",J706,0)</f>
        <v>0</v>
      </c>
      <c r="BI706" s="203">
        <f>IF(N706="nulová",J706,0)</f>
        <v>0</v>
      </c>
      <c r="BJ706" s="17" t="s">
        <v>85</v>
      </c>
      <c r="BK706" s="203">
        <f>ROUND(I706*H706,2)</f>
        <v>26280</v>
      </c>
      <c r="BL706" s="17" t="s">
        <v>178</v>
      </c>
      <c r="BM706" s="202" t="s">
        <v>988</v>
      </c>
    </row>
    <row r="707" spans="1:65" s="12" customFormat="1" ht="11.25">
      <c r="B707" s="204"/>
      <c r="C707" s="205"/>
      <c r="D707" s="206" t="s">
        <v>180</v>
      </c>
      <c r="E707" s="207" t="s">
        <v>1</v>
      </c>
      <c r="F707" s="208" t="s">
        <v>190</v>
      </c>
      <c r="G707" s="205"/>
      <c r="H707" s="207" t="s">
        <v>1</v>
      </c>
      <c r="I707" s="209"/>
      <c r="J707" s="205"/>
      <c r="K707" s="205"/>
      <c r="L707" s="210"/>
      <c r="M707" s="211"/>
      <c r="N707" s="212"/>
      <c r="O707" s="212"/>
      <c r="P707" s="212"/>
      <c r="Q707" s="212"/>
      <c r="R707" s="212"/>
      <c r="S707" s="212"/>
      <c r="T707" s="213"/>
      <c r="AT707" s="214" t="s">
        <v>180</v>
      </c>
      <c r="AU707" s="214" t="s">
        <v>87</v>
      </c>
      <c r="AV707" s="12" t="s">
        <v>85</v>
      </c>
      <c r="AW707" s="12" t="s">
        <v>32</v>
      </c>
      <c r="AX707" s="12" t="s">
        <v>77</v>
      </c>
      <c r="AY707" s="214" t="s">
        <v>171</v>
      </c>
    </row>
    <row r="708" spans="1:65" s="13" customFormat="1" ht="11.25">
      <c r="B708" s="215"/>
      <c r="C708" s="216"/>
      <c r="D708" s="206" t="s">
        <v>180</v>
      </c>
      <c r="E708" s="217" t="s">
        <v>1</v>
      </c>
      <c r="F708" s="218" t="s">
        <v>989</v>
      </c>
      <c r="G708" s="216"/>
      <c r="H708" s="219">
        <v>1752</v>
      </c>
      <c r="I708" s="220"/>
      <c r="J708" s="216"/>
      <c r="K708" s="216"/>
      <c r="L708" s="221"/>
      <c r="M708" s="222"/>
      <c r="N708" s="223"/>
      <c r="O708" s="223"/>
      <c r="P708" s="223"/>
      <c r="Q708" s="223"/>
      <c r="R708" s="223"/>
      <c r="S708" s="223"/>
      <c r="T708" s="224"/>
      <c r="AT708" s="225" t="s">
        <v>180</v>
      </c>
      <c r="AU708" s="225" t="s">
        <v>87</v>
      </c>
      <c r="AV708" s="13" t="s">
        <v>87</v>
      </c>
      <c r="AW708" s="13" t="s">
        <v>32</v>
      </c>
      <c r="AX708" s="13" t="s">
        <v>85</v>
      </c>
      <c r="AY708" s="225" t="s">
        <v>171</v>
      </c>
    </row>
    <row r="709" spans="1:65" s="1" customFormat="1" ht="33" customHeight="1">
      <c r="A709" s="34"/>
      <c r="B709" s="35"/>
      <c r="C709" s="192" t="s">
        <v>990</v>
      </c>
      <c r="D709" s="192" t="s">
        <v>173</v>
      </c>
      <c r="E709" s="193" t="s">
        <v>991</v>
      </c>
      <c r="F709" s="194" t="s">
        <v>992</v>
      </c>
      <c r="G709" s="195" t="s">
        <v>198</v>
      </c>
      <c r="H709" s="196">
        <v>31.83</v>
      </c>
      <c r="I709" s="197">
        <v>1530</v>
      </c>
      <c r="J709" s="196">
        <f>ROUND(I709*H709,2)</f>
        <v>48699.9</v>
      </c>
      <c r="K709" s="194" t="s">
        <v>177</v>
      </c>
      <c r="L709" s="39"/>
      <c r="M709" s="198" t="s">
        <v>1</v>
      </c>
      <c r="N709" s="199" t="s">
        <v>42</v>
      </c>
      <c r="O709" s="71"/>
      <c r="P709" s="200">
        <f>O709*H709</f>
        <v>0</v>
      </c>
      <c r="Q709" s="200">
        <v>0</v>
      </c>
      <c r="R709" s="200">
        <f>Q709*H709</f>
        <v>0</v>
      </c>
      <c r="S709" s="200">
        <v>0</v>
      </c>
      <c r="T709" s="201">
        <f>S709*H709</f>
        <v>0</v>
      </c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R709" s="202" t="s">
        <v>178</v>
      </c>
      <c r="AT709" s="202" t="s">
        <v>173</v>
      </c>
      <c r="AU709" s="202" t="s">
        <v>87</v>
      </c>
      <c r="AY709" s="17" t="s">
        <v>171</v>
      </c>
      <c r="BE709" s="203">
        <f>IF(N709="základní",J709,0)</f>
        <v>48699.9</v>
      </c>
      <c r="BF709" s="203">
        <f>IF(N709="snížená",J709,0)</f>
        <v>0</v>
      </c>
      <c r="BG709" s="203">
        <f>IF(N709="zákl. přenesená",J709,0)</f>
        <v>0</v>
      </c>
      <c r="BH709" s="203">
        <f>IF(N709="sníž. přenesená",J709,0)</f>
        <v>0</v>
      </c>
      <c r="BI709" s="203">
        <f>IF(N709="nulová",J709,0)</f>
        <v>0</v>
      </c>
      <c r="BJ709" s="17" t="s">
        <v>85</v>
      </c>
      <c r="BK709" s="203">
        <f>ROUND(I709*H709,2)</f>
        <v>48699.9</v>
      </c>
      <c r="BL709" s="17" t="s">
        <v>178</v>
      </c>
      <c r="BM709" s="202" t="s">
        <v>993</v>
      </c>
    </row>
    <row r="710" spans="1:65" s="13" customFormat="1" ht="11.25">
      <c r="B710" s="215"/>
      <c r="C710" s="216"/>
      <c r="D710" s="206" t="s">
        <v>180</v>
      </c>
      <c r="E710" s="217" t="s">
        <v>1</v>
      </c>
      <c r="F710" s="218" t="s">
        <v>994</v>
      </c>
      <c r="G710" s="216"/>
      <c r="H710" s="219">
        <v>31.83</v>
      </c>
      <c r="I710" s="220"/>
      <c r="J710" s="216"/>
      <c r="K710" s="216"/>
      <c r="L710" s="221"/>
      <c r="M710" s="222"/>
      <c r="N710" s="223"/>
      <c r="O710" s="223"/>
      <c r="P710" s="223"/>
      <c r="Q710" s="223"/>
      <c r="R710" s="223"/>
      <c r="S710" s="223"/>
      <c r="T710" s="224"/>
      <c r="AT710" s="225" t="s">
        <v>180</v>
      </c>
      <c r="AU710" s="225" t="s">
        <v>87</v>
      </c>
      <c r="AV710" s="13" t="s">
        <v>87</v>
      </c>
      <c r="AW710" s="13" t="s">
        <v>32</v>
      </c>
      <c r="AX710" s="13" t="s">
        <v>85</v>
      </c>
      <c r="AY710" s="225" t="s">
        <v>171</v>
      </c>
    </row>
    <row r="711" spans="1:65" s="1" customFormat="1" ht="33" customHeight="1">
      <c r="A711" s="34"/>
      <c r="B711" s="35"/>
      <c r="C711" s="192" t="s">
        <v>995</v>
      </c>
      <c r="D711" s="192" t="s">
        <v>173</v>
      </c>
      <c r="E711" s="193" t="s">
        <v>996</v>
      </c>
      <c r="F711" s="194" t="s">
        <v>997</v>
      </c>
      <c r="G711" s="195" t="s">
        <v>198</v>
      </c>
      <c r="H711" s="196">
        <v>108.91</v>
      </c>
      <c r="I711" s="197">
        <v>1700</v>
      </c>
      <c r="J711" s="196">
        <f>ROUND(I711*H711,2)</f>
        <v>185147</v>
      </c>
      <c r="K711" s="194" t="s">
        <v>177</v>
      </c>
      <c r="L711" s="39"/>
      <c r="M711" s="198" t="s">
        <v>1</v>
      </c>
      <c r="N711" s="199" t="s">
        <v>42</v>
      </c>
      <c r="O711" s="71"/>
      <c r="P711" s="200">
        <f>O711*H711</f>
        <v>0</v>
      </c>
      <c r="Q711" s="200">
        <v>0</v>
      </c>
      <c r="R711" s="200">
        <f>Q711*H711</f>
        <v>0</v>
      </c>
      <c r="S711" s="200">
        <v>0</v>
      </c>
      <c r="T711" s="201">
        <f>S711*H711</f>
        <v>0</v>
      </c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R711" s="202" t="s">
        <v>178</v>
      </c>
      <c r="AT711" s="202" t="s">
        <v>173</v>
      </c>
      <c r="AU711" s="202" t="s">
        <v>87</v>
      </c>
      <c r="AY711" s="17" t="s">
        <v>171</v>
      </c>
      <c r="BE711" s="203">
        <f>IF(N711="základní",J711,0)</f>
        <v>185147</v>
      </c>
      <c r="BF711" s="203">
        <f>IF(N711="snížená",J711,0)</f>
        <v>0</v>
      </c>
      <c r="BG711" s="203">
        <f>IF(N711="zákl. přenesená",J711,0)</f>
        <v>0</v>
      </c>
      <c r="BH711" s="203">
        <f>IF(N711="sníž. přenesená",J711,0)</f>
        <v>0</v>
      </c>
      <c r="BI711" s="203">
        <f>IF(N711="nulová",J711,0)</f>
        <v>0</v>
      </c>
      <c r="BJ711" s="17" t="s">
        <v>85</v>
      </c>
      <c r="BK711" s="203">
        <f>ROUND(I711*H711,2)</f>
        <v>185147</v>
      </c>
      <c r="BL711" s="17" t="s">
        <v>178</v>
      </c>
      <c r="BM711" s="202" t="s">
        <v>998</v>
      </c>
    </row>
    <row r="712" spans="1:65" s="12" customFormat="1" ht="11.25">
      <c r="B712" s="204"/>
      <c r="C712" s="205"/>
      <c r="D712" s="206" t="s">
        <v>180</v>
      </c>
      <c r="E712" s="207" t="s">
        <v>1</v>
      </c>
      <c r="F712" s="208" t="s">
        <v>999</v>
      </c>
      <c r="G712" s="205"/>
      <c r="H712" s="207" t="s">
        <v>1</v>
      </c>
      <c r="I712" s="209"/>
      <c r="J712" s="205"/>
      <c r="K712" s="205"/>
      <c r="L712" s="210"/>
      <c r="M712" s="211"/>
      <c r="N712" s="212"/>
      <c r="O712" s="212"/>
      <c r="P712" s="212"/>
      <c r="Q712" s="212"/>
      <c r="R712" s="212"/>
      <c r="S712" s="212"/>
      <c r="T712" s="213"/>
      <c r="AT712" s="214" t="s">
        <v>180</v>
      </c>
      <c r="AU712" s="214" t="s">
        <v>87</v>
      </c>
      <c r="AV712" s="12" t="s">
        <v>85</v>
      </c>
      <c r="AW712" s="12" t="s">
        <v>32</v>
      </c>
      <c r="AX712" s="12" t="s">
        <v>77</v>
      </c>
      <c r="AY712" s="214" t="s">
        <v>171</v>
      </c>
    </row>
    <row r="713" spans="1:65" s="13" customFormat="1" ht="11.25">
      <c r="B713" s="215"/>
      <c r="C713" s="216"/>
      <c r="D713" s="206" t="s">
        <v>180</v>
      </c>
      <c r="E713" s="217" t="s">
        <v>1</v>
      </c>
      <c r="F713" s="218" t="s">
        <v>1000</v>
      </c>
      <c r="G713" s="216"/>
      <c r="H713" s="219">
        <v>108.91</v>
      </c>
      <c r="I713" s="220"/>
      <c r="J713" s="216"/>
      <c r="K713" s="216"/>
      <c r="L713" s="221"/>
      <c r="M713" s="222"/>
      <c r="N713" s="223"/>
      <c r="O713" s="223"/>
      <c r="P713" s="223"/>
      <c r="Q713" s="223"/>
      <c r="R713" s="223"/>
      <c r="S713" s="223"/>
      <c r="T713" s="224"/>
      <c r="AT713" s="225" t="s">
        <v>180</v>
      </c>
      <c r="AU713" s="225" t="s">
        <v>87</v>
      </c>
      <c r="AV713" s="13" t="s">
        <v>87</v>
      </c>
      <c r="AW713" s="13" t="s">
        <v>32</v>
      </c>
      <c r="AX713" s="13" t="s">
        <v>85</v>
      </c>
      <c r="AY713" s="225" t="s">
        <v>171</v>
      </c>
    </row>
    <row r="714" spans="1:65" s="1" customFormat="1" ht="37.9" customHeight="1">
      <c r="A714" s="34"/>
      <c r="B714" s="35"/>
      <c r="C714" s="192" t="s">
        <v>1001</v>
      </c>
      <c r="D714" s="192" t="s">
        <v>173</v>
      </c>
      <c r="E714" s="193" t="s">
        <v>1002</v>
      </c>
      <c r="F714" s="194" t="s">
        <v>1003</v>
      </c>
      <c r="G714" s="195" t="s">
        <v>198</v>
      </c>
      <c r="H714" s="196">
        <v>5.26</v>
      </c>
      <c r="I714" s="197">
        <v>3000</v>
      </c>
      <c r="J714" s="196">
        <f>ROUND(I714*H714,2)</f>
        <v>15780</v>
      </c>
      <c r="K714" s="194" t="s">
        <v>177</v>
      </c>
      <c r="L714" s="39"/>
      <c r="M714" s="198" t="s">
        <v>1</v>
      </c>
      <c r="N714" s="199" t="s">
        <v>42</v>
      </c>
      <c r="O714" s="71"/>
      <c r="P714" s="200">
        <f>O714*H714</f>
        <v>0</v>
      </c>
      <c r="Q714" s="200">
        <v>0</v>
      </c>
      <c r="R714" s="200">
        <f>Q714*H714</f>
        <v>0</v>
      </c>
      <c r="S714" s="200">
        <v>0</v>
      </c>
      <c r="T714" s="201">
        <f>S714*H714</f>
        <v>0</v>
      </c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R714" s="202" t="s">
        <v>178</v>
      </c>
      <c r="AT714" s="202" t="s">
        <v>173</v>
      </c>
      <c r="AU714" s="202" t="s">
        <v>87</v>
      </c>
      <c r="AY714" s="17" t="s">
        <v>171</v>
      </c>
      <c r="BE714" s="203">
        <f>IF(N714="základní",J714,0)</f>
        <v>15780</v>
      </c>
      <c r="BF714" s="203">
        <f>IF(N714="snížená",J714,0)</f>
        <v>0</v>
      </c>
      <c r="BG714" s="203">
        <f>IF(N714="zákl. přenesená",J714,0)</f>
        <v>0</v>
      </c>
      <c r="BH714" s="203">
        <f>IF(N714="sníž. přenesená",J714,0)</f>
        <v>0</v>
      </c>
      <c r="BI714" s="203">
        <f>IF(N714="nulová",J714,0)</f>
        <v>0</v>
      </c>
      <c r="BJ714" s="17" t="s">
        <v>85</v>
      </c>
      <c r="BK714" s="203">
        <f>ROUND(I714*H714,2)</f>
        <v>15780</v>
      </c>
      <c r="BL714" s="17" t="s">
        <v>178</v>
      </c>
      <c r="BM714" s="202" t="s">
        <v>1004</v>
      </c>
    </row>
    <row r="715" spans="1:65" s="13" customFormat="1" ht="11.25">
      <c r="B715" s="215"/>
      <c r="C715" s="216"/>
      <c r="D715" s="206" t="s">
        <v>180</v>
      </c>
      <c r="E715" s="217" t="s">
        <v>1</v>
      </c>
      <c r="F715" s="218" t="s">
        <v>973</v>
      </c>
      <c r="G715" s="216"/>
      <c r="H715" s="219">
        <v>5.26</v>
      </c>
      <c r="I715" s="220"/>
      <c r="J715" s="216"/>
      <c r="K715" s="216"/>
      <c r="L715" s="221"/>
      <c r="M715" s="222"/>
      <c r="N715" s="223"/>
      <c r="O715" s="223"/>
      <c r="P715" s="223"/>
      <c r="Q715" s="223"/>
      <c r="R715" s="223"/>
      <c r="S715" s="223"/>
      <c r="T715" s="224"/>
      <c r="AT715" s="225" t="s">
        <v>180</v>
      </c>
      <c r="AU715" s="225" t="s">
        <v>87</v>
      </c>
      <c r="AV715" s="13" t="s">
        <v>87</v>
      </c>
      <c r="AW715" s="13" t="s">
        <v>32</v>
      </c>
      <c r="AX715" s="13" t="s">
        <v>85</v>
      </c>
      <c r="AY715" s="225" t="s">
        <v>171</v>
      </c>
    </row>
    <row r="716" spans="1:65" s="11" customFormat="1" ht="22.9" customHeight="1">
      <c r="B716" s="176"/>
      <c r="C716" s="177"/>
      <c r="D716" s="178" t="s">
        <v>76</v>
      </c>
      <c r="E716" s="190" t="s">
        <v>1005</v>
      </c>
      <c r="F716" s="190" t="s">
        <v>1006</v>
      </c>
      <c r="G716" s="177"/>
      <c r="H716" s="177"/>
      <c r="I716" s="180"/>
      <c r="J716" s="191">
        <f>BK716</f>
        <v>50334.8</v>
      </c>
      <c r="K716" s="177"/>
      <c r="L716" s="182"/>
      <c r="M716" s="183"/>
      <c r="N716" s="184"/>
      <c r="O716" s="184"/>
      <c r="P716" s="185">
        <f>P717</f>
        <v>0</v>
      </c>
      <c r="Q716" s="184"/>
      <c r="R716" s="185">
        <f>R717</f>
        <v>0</v>
      </c>
      <c r="S716" s="184"/>
      <c r="T716" s="186">
        <f>T717</f>
        <v>0</v>
      </c>
      <c r="AR716" s="187" t="s">
        <v>85</v>
      </c>
      <c r="AT716" s="188" t="s">
        <v>76</v>
      </c>
      <c r="AU716" s="188" t="s">
        <v>85</v>
      </c>
      <c r="AY716" s="187" t="s">
        <v>171</v>
      </c>
      <c r="BK716" s="189">
        <f>BK717</f>
        <v>50334.8</v>
      </c>
    </row>
    <row r="717" spans="1:65" s="1" customFormat="1" ht="21.75" customHeight="1">
      <c r="A717" s="34"/>
      <c r="B717" s="35"/>
      <c r="C717" s="192" t="s">
        <v>1007</v>
      </c>
      <c r="D717" s="192" t="s">
        <v>173</v>
      </c>
      <c r="E717" s="193" t="s">
        <v>1008</v>
      </c>
      <c r="F717" s="194" t="s">
        <v>1009</v>
      </c>
      <c r="G717" s="195" t="s">
        <v>198</v>
      </c>
      <c r="H717" s="196">
        <v>132.46</v>
      </c>
      <c r="I717" s="197">
        <v>380</v>
      </c>
      <c r="J717" s="196">
        <f>ROUND(I717*H717,2)</f>
        <v>50334.8</v>
      </c>
      <c r="K717" s="194" t="s">
        <v>177</v>
      </c>
      <c r="L717" s="39"/>
      <c r="M717" s="198" t="s">
        <v>1</v>
      </c>
      <c r="N717" s="199" t="s">
        <v>42</v>
      </c>
      <c r="O717" s="71"/>
      <c r="P717" s="200">
        <f>O717*H717</f>
        <v>0</v>
      </c>
      <c r="Q717" s="200">
        <v>0</v>
      </c>
      <c r="R717" s="200">
        <f>Q717*H717</f>
        <v>0</v>
      </c>
      <c r="S717" s="200">
        <v>0</v>
      </c>
      <c r="T717" s="201">
        <f>S717*H717</f>
        <v>0</v>
      </c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R717" s="202" t="s">
        <v>178</v>
      </c>
      <c r="AT717" s="202" t="s">
        <v>173</v>
      </c>
      <c r="AU717" s="202" t="s">
        <v>87</v>
      </c>
      <c r="AY717" s="17" t="s">
        <v>171</v>
      </c>
      <c r="BE717" s="203">
        <f>IF(N717="základní",J717,0)</f>
        <v>50334.8</v>
      </c>
      <c r="BF717" s="203">
        <f>IF(N717="snížená",J717,0)</f>
        <v>0</v>
      </c>
      <c r="BG717" s="203">
        <f>IF(N717="zákl. přenesená",J717,0)</f>
        <v>0</v>
      </c>
      <c r="BH717" s="203">
        <f>IF(N717="sníž. přenesená",J717,0)</f>
        <v>0</v>
      </c>
      <c r="BI717" s="203">
        <f>IF(N717="nulová",J717,0)</f>
        <v>0</v>
      </c>
      <c r="BJ717" s="17" t="s">
        <v>85</v>
      </c>
      <c r="BK717" s="203">
        <f>ROUND(I717*H717,2)</f>
        <v>50334.8</v>
      </c>
      <c r="BL717" s="17" t="s">
        <v>178</v>
      </c>
      <c r="BM717" s="202" t="s">
        <v>1010</v>
      </c>
    </row>
    <row r="718" spans="1:65" s="11" customFormat="1" ht="25.9" customHeight="1">
      <c r="B718" s="176"/>
      <c r="C718" s="177"/>
      <c r="D718" s="178" t="s">
        <v>76</v>
      </c>
      <c r="E718" s="179" t="s">
        <v>1011</v>
      </c>
      <c r="F718" s="179" t="s">
        <v>1012</v>
      </c>
      <c r="G718" s="177"/>
      <c r="H718" s="177"/>
      <c r="I718" s="180"/>
      <c r="J718" s="181">
        <f>BK718</f>
        <v>5849199.3200000003</v>
      </c>
      <c r="K718" s="177"/>
      <c r="L718" s="182"/>
      <c r="M718" s="183"/>
      <c r="N718" s="184"/>
      <c r="O718" s="184"/>
      <c r="P718" s="185">
        <f>P719+P754+P762+P819+P821+P898+P982+P1026+P1054+P1093+P1126+P1164+P1187+P1206+P1225+P1250+P1256</f>
        <v>0</v>
      </c>
      <c r="Q718" s="184"/>
      <c r="R718" s="185">
        <f>R719+R754+R762+R819+R821+R898+R982+R1026+R1054+R1093+R1126+R1164+R1187+R1206+R1225+R1250+R1256</f>
        <v>41.2337487</v>
      </c>
      <c r="S718" s="184"/>
      <c r="T718" s="186">
        <f>T719+T754+T762+T819+T821+T898+T982+T1026+T1054+T1093+T1126+T1164+T1187+T1206+T1225+T1250+T1256</f>
        <v>0</v>
      </c>
      <c r="AR718" s="187" t="s">
        <v>87</v>
      </c>
      <c r="AT718" s="188" t="s">
        <v>76</v>
      </c>
      <c r="AU718" s="188" t="s">
        <v>77</v>
      </c>
      <c r="AY718" s="187" t="s">
        <v>171</v>
      </c>
      <c r="BK718" s="189">
        <f>BK719+BK754+BK762+BK819+BK821+BK898+BK982+BK1026+BK1054+BK1093+BK1126+BK1164+BK1187+BK1206+BK1225+BK1250+BK1256</f>
        <v>5849199.3200000003</v>
      </c>
    </row>
    <row r="719" spans="1:65" s="11" customFormat="1" ht="22.9" customHeight="1">
      <c r="B719" s="176"/>
      <c r="C719" s="177"/>
      <c r="D719" s="178" t="s">
        <v>76</v>
      </c>
      <c r="E719" s="190" t="s">
        <v>1013</v>
      </c>
      <c r="F719" s="190" t="s">
        <v>1014</v>
      </c>
      <c r="G719" s="177"/>
      <c r="H719" s="177"/>
      <c r="I719" s="180"/>
      <c r="J719" s="191">
        <f>BK719</f>
        <v>34742.46</v>
      </c>
      <c r="K719" s="177"/>
      <c r="L719" s="182"/>
      <c r="M719" s="183"/>
      <c r="N719" s="184"/>
      <c r="O719" s="184"/>
      <c r="P719" s="185">
        <f>SUM(P720:P753)</f>
        <v>0</v>
      </c>
      <c r="Q719" s="184"/>
      <c r="R719" s="185">
        <f>SUM(R720:R753)</f>
        <v>0.17719000000000001</v>
      </c>
      <c r="S719" s="184"/>
      <c r="T719" s="186">
        <f>SUM(T720:T753)</f>
        <v>0</v>
      </c>
      <c r="AR719" s="187" t="s">
        <v>87</v>
      </c>
      <c r="AT719" s="188" t="s">
        <v>76</v>
      </c>
      <c r="AU719" s="188" t="s">
        <v>85</v>
      </c>
      <c r="AY719" s="187" t="s">
        <v>171</v>
      </c>
      <c r="BK719" s="189">
        <f>SUM(BK720:BK753)</f>
        <v>34742.46</v>
      </c>
    </row>
    <row r="720" spans="1:65" s="1" customFormat="1" ht="24.2" customHeight="1">
      <c r="A720" s="34"/>
      <c r="B720" s="35"/>
      <c r="C720" s="192" t="s">
        <v>1015</v>
      </c>
      <c r="D720" s="192" t="s">
        <v>173</v>
      </c>
      <c r="E720" s="193" t="s">
        <v>1016</v>
      </c>
      <c r="F720" s="194" t="s">
        <v>1017</v>
      </c>
      <c r="G720" s="195" t="s">
        <v>220</v>
      </c>
      <c r="H720" s="196">
        <v>14</v>
      </c>
      <c r="I720" s="197">
        <v>17.14</v>
      </c>
      <c r="J720" s="196">
        <f>ROUND(I720*H720,2)</f>
        <v>239.96</v>
      </c>
      <c r="K720" s="194" t="s">
        <v>177</v>
      </c>
      <c r="L720" s="39"/>
      <c r="M720" s="198" t="s">
        <v>1</v>
      </c>
      <c r="N720" s="199" t="s">
        <v>42</v>
      </c>
      <c r="O720" s="71"/>
      <c r="P720" s="200">
        <f>O720*H720</f>
        <v>0</v>
      </c>
      <c r="Q720" s="200">
        <v>0</v>
      </c>
      <c r="R720" s="200">
        <f>Q720*H720</f>
        <v>0</v>
      </c>
      <c r="S720" s="200">
        <v>0</v>
      </c>
      <c r="T720" s="201">
        <f>S720*H720</f>
        <v>0</v>
      </c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R720" s="202" t="s">
        <v>264</v>
      </c>
      <c r="AT720" s="202" t="s">
        <v>173</v>
      </c>
      <c r="AU720" s="202" t="s">
        <v>87</v>
      </c>
      <c r="AY720" s="17" t="s">
        <v>171</v>
      </c>
      <c r="BE720" s="203">
        <f>IF(N720="základní",J720,0)</f>
        <v>239.96</v>
      </c>
      <c r="BF720" s="203">
        <f>IF(N720="snížená",J720,0)</f>
        <v>0</v>
      </c>
      <c r="BG720" s="203">
        <f>IF(N720="zákl. přenesená",J720,0)</f>
        <v>0</v>
      </c>
      <c r="BH720" s="203">
        <f>IF(N720="sníž. přenesená",J720,0)</f>
        <v>0</v>
      </c>
      <c r="BI720" s="203">
        <f>IF(N720="nulová",J720,0)</f>
        <v>0</v>
      </c>
      <c r="BJ720" s="17" t="s">
        <v>85</v>
      </c>
      <c r="BK720" s="203">
        <f>ROUND(I720*H720,2)</f>
        <v>239.96</v>
      </c>
      <c r="BL720" s="17" t="s">
        <v>264</v>
      </c>
      <c r="BM720" s="202" t="s">
        <v>1018</v>
      </c>
    </row>
    <row r="721" spans="1:65" s="12" customFormat="1" ht="11.25">
      <c r="B721" s="204"/>
      <c r="C721" s="205"/>
      <c r="D721" s="206" t="s">
        <v>180</v>
      </c>
      <c r="E721" s="207" t="s">
        <v>1</v>
      </c>
      <c r="F721" s="208" t="s">
        <v>239</v>
      </c>
      <c r="G721" s="205"/>
      <c r="H721" s="207" t="s">
        <v>1</v>
      </c>
      <c r="I721" s="209"/>
      <c r="J721" s="205"/>
      <c r="K721" s="205"/>
      <c r="L721" s="210"/>
      <c r="M721" s="211"/>
      <c r="N721" s="212"/>
      <c r="O721" s="212"/>
      <c r="P721" s="212"/>
      <c r="Q721" s="212"/>
      <c r="R721" s="212"/>
      <c r="S721" s="212"/>
      <c r="T721" s="213"/>
      <c r="AT721" s="214" t="s">
        <v>180</v>
      </c>
      <c r="AU721" s="214" t="s">
        <v>87</v>
      </c>
      <c r="AV721" s="12" t="s">
        <v>85</v>
      </c>
      <c r="AW721" s="12" t="s">
        <v>32</v>
      </c>
      <c r="AX721" s="12" t="s">
        <v>77</v>
      </c>
      <c r="AY721" s="214" t="s">
        <v>171</v>
      </c>
    </row>
    <row r="722" spans="1:65" s="13" customFormat="1" ht="11.25">
      <c r="B722" s="215"/>
      <c r="C722" s="216"/>
      <c r="D722" s="206" t="s">
        <v>180</v>
      </c>
      <c r="E722" s="217" t="s">
        <v>1</v>
      </c>
      <c r="F722" s="218" t="s">
        <v>1019</v>
      </c>
      <c r="G722" s="216"/>
      <c r="H722" s="219">
        <v>14</v>
      </c>
      <c r="I722" s="220"/>
      <c r="J722" s="216"/>
      <c r="K722" s="216"/>
      <c r="L722" s="221"/>
      <c r="M722" s="222"/>
      <c r="N722" s="223"/>
      <c r="O722" s="223"/>
      <c r="P722" s="223"/>
      <c r="Q722" s="223"/>
      <c r="R722" s="223"/>
      <c r="S722" s="223"/>
      <c r="T722" s="224"/>
      <c r="AT722" s="225" t="s">
        <v>180</v>
      </c>
      <c r="AU722" s="225" t="s">
        <v>87</v>
      </c>
      <c r="AV722" s="13" t="s">
        <v>87</v>
      </c>
      <c r="AW722" s="13" t="s">
        <v>32</v>
      </c>
      <c r="AX722" s="13" t="s">
        <v>85</v>
      </c>
      <c r="AY722" s="225" t="s">
        <v>171</v>
      </c>
    </row>
    <row r="723" spans="1:65" s="1" customFormat="1" ht="16.5" customHeight="1">
      <c r="A723" s="34"/>
      <c r="B723" s="35"/>
      <c r="C723" s="237" t="s">
        <v>1020</v>
      </c>
      <c r="D723" s="237" t="s">
        <v>212</v>
      </c>
      <c r="E723" s="238" t="s">
        <v>1021</v>
      </c>
      <c r="F723" s="239" t="s">
        <v>1022</v>
      </c>
      <c r="G723" s="240" t="s">
        <v>198</v>
      </c>
      <c r="H723" s="241">
        <v>0.01</v>
      </c>
      <c r="I723" s="242">
        <v>79254</v>
      </c>
      <c r="J723" s="241">
        <f>ROUND(I723*H723,2)</f>
        <v>792.54</v>
      </c>
      <c r="K723" s="239" t="s">
        <v>177</v>
      </c>
      <c r="L723" s="243"/>
      <c r="M723" s="244" t="s">
        <v>1</v>
      </c>
      <c r="N723" s="245" t="s">
        <v>42</v>
      </c>
      <c r="O723" s="71"/>
      <c r="P723" s="200">
        <f>O723*H723</f>
        <v>0</v>
      </c>
      <c r="Q723" s="200">
        <v>1</v>
      </c>
      <c r="R723" s="200">
        <f>Q723*H723</f>
        <v>0.01</v>
      </c>
      <c r="S723" s="200">
        <v>0</v>
      </c>
      <c r="T723" s="201">
        <f>S723*H723</f>
        <v>0</v>
      </c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R723" s="202" t="s">
        <v>360</v>
      </c>
      <c r="AT723" s="202" t="s">
        <v>212</v>
      </c>
      <c r="AU723" s="202" t="s">
        <v>87</v>
      </c>
      <c r="AY723" s="17" t="s">
        <v>171</v>
      </c>
      <c r="BE723" s="203">
        <f>IF(N723="základní",J723,0)</f>
        <v>792.54</v>
      </c>
      <c r="BF723" s="203">
        <f>IF(N723="snížená",J723,0)</f>
        <v>0</v>
      </c>
      <c r="BG723" s="203">
        <f>IF(N723="zákl. přenesená",J723,0)</f>
        <v>0</v>
      </c>
      <c r="BH723" s="203">
        <f>IF(N723="sníž. přenesená",J723,0)</f>
        <v>0</v>
      </c>
      <c r="BI723" s="203">
        <f>IF(N723="nulová",J723,0)</f>
        <v>0</v>
      </c>
      <c r="BJ723" s="17" t="s">
        <v>85</v>
      </c>
      <c r="BK723" s="203">
        <f>ROUND(I723*H723,2)</f>
        <v>792.54</v>
      </c>
      <c r="BL723" s="17" t="s">
        <v>264</v>
      </c>
      <c r="BM723" s="202" t="s">
        <v>1023</v>
      </c>
    </row>
    <row r="724" spans="1:65" s="13" customFormat="1" ht="11.25">
      <c r="B724" s="215"/>
      <c r="C724" s="216"/>
      <c r="D724" s="206" t="s">
        <v>180</v>
      </c>
      <c r="E724" s="217" t="s">
        <v>1</v>
      </c>
      <c r="F724" s="218" t="s">
        <v>1024</v>
      </c>
      <c r="G724" s="216"/>
      <c r="H724" s="219">
        <v>0.01</v>
      </c>
      <c r="I724" s="220"/>
      <c r="J724" s="216"/>
      <c r="K724" s="216"/>
      <c r="L724" s="221"/>
      <c r="M724" s="222"/>
      <c r="N724" s="223"/>
      <c r="O724" s="223"/>
      <c r="P724" s="223"/>
      <c r="Q724" s="223"/>
      <c r="R724" s="223"/>
      <c r="S724" s="223"/>
      <c r="T724" s="224"/>
      <c r="AT724" s="225" t="s">
        <v>180</v>
      </c>
      <c r="AU724" s="225" t="s">
        <v>87</v>
      </c>
      <c r="AV724" s="13" t="s">
        <v>87</v>
      </c>
      <c r="AW724" s="13" t="s">
        <v>32</v>
      </c>
      <c r="AX724" s="13" t="s">
        <v>85</v>
      </c>
      <c r="AY724" s="225" t="s">
        <v>171</v>
      </c>
    </row>
    <row r="725" spans="1:65" s="1" customFormat="1" ht="24.2" customHeight="1">
      <c r="A725" s="34"/>
      <c r="B725" s="35"/>
      <c r="C725" s="192" t="s">
        <v>1025</v>
      </c>
      <c r="D725" s="192" t="s">
        <v>173</v>
      </c>
      <c r="E725" s="193" t="s">
        <v>1026</v>
      </c>
      <c r="F725" s="194" t="s">
        <v>1027</v>
      </c>
      <c r="G725" s="195" t="s">
        <v>220</v>
      </c>
      <c r="H725" s="196">
        <v>14</v>
      </c>
      <c r="I725" s="197">
        <v>173</v>
      </c>
      <c r="J725" s="196">
        <f>ROUND(I725*H725,2)</f>
        <v>2422</v>
      </c>
      <c r="K725" s="194" t="s">
        <v>177</v>
      </c>
      <c r="L725" s="39"/>
      <c r="M725" s="198" t="s">
        <v>1</v>
      </c>
      <c r="N725" s="199" t="s">
        <v>42</v>
      </c>
      <c r="O725" s="71"/>
      <c r="P725" s="200">
        <f>O725*H725</f>
        <v>0</v>
      </c>
      <c r="Q725" s="200">
        <v>4.0000000000000002E-4</v>
      </c>
      <c r="R725" s="200">
        <f>Q725*H725</f>
        <v>5.5999999999999999E-3</v>
      </c>
      <c r="S725" s="200">
        <v>0</v>
      </c>
      <c r="T725" s="201">
        <f>S725*H725</f>
        <v>0</v>
      </c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R725" s="202" t="s">
        <v>264</v>
      </c>
      <c r="AT725" s="202" t="s">
        <v>173</v>
      </c>
      <c r="AU725" s="202" t="s">
        <v>87</v>
      </c>
      <c r="AY725" s="17" t="s">
        <v>171</v>
      </c>
      <c r="BE725" s="203">
        <f>IF(N725="základní",J725,0)</f>
        <v>2422</v>
      </c>
      <c r="BF725" s="203">
        <f>IF(N725="snížená",J725,0)</f>
        <v>0</v>
      </c>
      <c r="BG725" s="203">
        <f>IF(N725="zákl. přenesená",J725,0)</f>
        <v>0</v>
      </c>
      <c r="BH725" s="203">
        <f>IF(N725="sníž. přenesená",J725,0)</f>
        <v>0</v>
      </c>
      <c r="BI725" s="203">
        <f>IF(N725="nulová",J725,0)</f>
        <v>0</v>
      </c>
      <c r="BJ725" s="17" t="s">
        <v>85</v>
      </c>
      <c r="BK725" s="203">
        <f>ROUND(I725*H725,2)</f>
        <v>2422</v>
      </c>
      <c r="BL725" s="17" t="s">
        <v>264</v>
      </c>
      <c r="BM725" s="202" t="s">
        <v>1028</v>
      </c>
    </row>
    <row r="726" spans="1:65" s="12" customFormat="1" ht="11.25">
      <c r="B726" s="204"/>
      <c r="C726" s="205"/>
      <c r="D726" s="206" t="s">
        <v>180</v>
      </c>
      <c r="E726" s="207" t="s">
        <v>1</v>
      </c>
      <c r="F726" s="208" t="s">
        <v>239</v>
      </c>
      <c r="G726" s="205"/>
      <c r="H726" s="207" t="s">
        <v>1</v>
      </c>
      <c r="I726" s="209"/>
      <c r="J726" s="205"/>
      <c r="K726" s="205"/>
      <c r="L726" s="210"/>
      <c r="M726" s="211"/>
      <c r="N726" s="212"/>
      <c r="O726" s="212"/>
      <c r="P726" s="212"/>
      <c r="Q726" s="212"/>
      <c r="R726" s="212"/>
      <c r="S726" s="212"/>
      <c r="T726" s="213"/>
      <c r="AT726" s="214" t="s">
        <v>180</v>
      </c>
      <c r="AU726" s="214" t="s">
        <v>87</v>
      </c>
      <c r="AV726" s="12" t="s">
        <v>85</v>
      </c>
      <c r="AW726" s="12" t="s">
        <v>32</v>
      </c>
      <c r="AX726" s="12" t="s">
        <v>77</v>
      </c>
      <c r="AY726" s="214" t="s">
        <v>171</v>
      </c>
    </row>
    <row r="727" spans="1:65" s="13" customFormat="1" ht="11.25">
      <c r="B727" s="215"/>
      <c r="C727" s="216"/>
      <c r="D727" s="206" t="s">
        <v>180</v>
      </c>
      <c r="E727" s="217" t="s">
        <v>1</v>
      </c>
      <c r="F727" s="218" t="s">
        <v>1019</v>
      </c>
      <c r="G727" s="216"/>
      <c r="H727" s="219">
        <v>14</v>
      </c>
      <c r="I727" s="220"/>
      <c r="J727" s="216"/>
      <c r="K727" s="216"/>
      <c r="L727" s="221"/>
      <c r="M727" s="222"/>
      <c r="N727" s="223"/>
      <c r="O727" s="223"/>
      <c r="P727" s="223"/>
      <c r="Q727" s="223"/>
      <c r="R727" s="223"/>
      <c r="S727" s="223"/>
      <c r="T727" s="224"/>
      <c r="AT727" s="225" t="s">
        <v>180</v>
      </c>
      <c r="AU727" s="225" t="s">
        <v>87</v>
      </c>
      <c r="AV727" s="13" t="s">
        <v>87</v>
      </c>
      <c r="AW727" s="13" t="s">
        <v>32</v>
      </c>
      <c r="AX727" s="13" t="s">
        <v>85</v>
      </c>
      <c r="AY727" s="225" t="s">
        <v>171</v>
      </c>
    </row>
    <row r="728" spans="1:65" s="1" customFormat="1" ht="44.25" customHeight="1">
      <c r="A728" s="34"/>
      <c r="B728" s="35"/>
      <c r="C728" s="237" t="s">
        <v>1029</v>
      </c>
      <c r="D728" s="237" t="s">
        <v>212</v>
      </c>
      <c r="E728" s="238" t="s">
        <v>1030</v>
      </c>
      <c r="F728" s="239" t="s">
        <v>1031</v>
      </c>
      <c r="G728" s="240" t="s">
        <v>220</v>
      </c>
      <c r="H728" s="241">
        <v>16.100000000000001</v>
      </c>
      <c r="I728" s="242">
        <v>251</v>
      </c>
      <c r="J728" s="241">
        <f>ROUND(I728*H728,2)</f>
        <v>4041.1</v>
      </c>
      <c r="K728" s="239" t="s">
        <v>177</v>
      </c>
      <c r="L728" s="243"/>
      <c r="M728" s="244" t="s">
        <v>1</v>
      </c>
      <c r="N728" s="245" t="s">
        <v>42</v>
      </c>
      <c r="O728" s="71"/>
      <c r="P728" s="200">
        <f>O728*H728</f>
        <v>0</v>
      </c>
      <c r="Q728" s="200">
        <v>5.4000000000000003E-3</v>
      </c>
      <c r="R728" s="200">
        <f>Q728*H728</f>
        <v>8.6940000000000017E-2</v>
      </c>
      <c r="S728" s="200">
        <v>0</v>
      </c>
      <c r="T728" s="201">
        <f>S728*H728</f>
        <v>0</v>
      </c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R728" s="202" t="s">
        <v>360</v>
      </c>
      <c r="AT728" s="202" t="s">
        <v>212</v>
      </c>
      <c r="AU728" s="202" t="s">
        <v>87</v>
      </c>
      <c r="AY728" s="17" t="s">
        <v>171</v>
      </c>
      <c r="BE728" s="203">
        <f>IF(N728="základní",J728,0)</f>
        <v>4041.1</v>
      </c>
      <c r="BF728" s="203">
        <f>IF(N728="snížená",J728,0)</f>
        <v>0</v>
      </c>
      <c r="BG728" s="203">
        <f>IF(N728="zákl. přenesená",J728,0)</f>
        <v>0</v>
      </c>
      <c r="BH728" s="203">
        <f>IF(N728="sníž. přenesená",J728,0)</f>
        <v>0</v>
      </c>
      <c r="BI728" s="203">
        <f>IF(N728="nulová",J728,0)</f>
        <v>0</v>
      </c>
      <c r="BJ728" s="17" t="s">
        <v>85</v>
      </c>
      <c r="BK728" s="203">
        <f>ROUND(I728*H728,2)</f>
        <v>4041.1</v>
      </c>
      <c r="BL728" s="17" t="s">
        <v>264</v>
      </c>
      <c r="BM728" s="202" t="s">
        <v>1032</v>
      </c>
    </row>
    <row r="729" spans="1:65" s="13" customFormat="1" ht="11.25">
      <c r="B729" s="215"/>
      <c r="C729" s="216"/>
      <c r="D729" s="206" t="s">
        <v>180</v>
      </c>
      <c r="E729" s="217" t="s">
        <v>1</v>
      </c>
      <c r="F729" s="218" t="s">
        <v>1033</v>
      </c>
      <c r="G729" s="216"/>
      <c r="H729" s="219">
        <v>16.100000000000001</v>
      </c>
      <c r="I729" s="220"/>
      <c r="J729" s="216"/>
      <c r="K729" s="216"/>
      <c r="L729" s="221"/>
      <c r="M729" s="222"/>
      <c r="N729" s="223"/>
      <c r="O729" s="223"/>
      <c r="P729" s="223"/>
      <c r="Q729" s="223"/>
      <c r="R729" s="223"/>
      <c r="S729" s="223"/>
      <c r="T729" s="224"/>
      <c r="AT729" s="225" t="s">
        <v>180</v>
      </c>
      <c r="AU729" s="225" t="s">
        <v>87</v>
      </c>
      <c r="AV729" s="13" t="s">
        <v>87</v>
      </c>
      <c r="AW729" s="13" t="s">
        <v>32</v>
      </c>
      <c r="AX729" s="13" t="s">
        <v>85</v>
      </c>
      <c r="AY729" s="225" t="s">
        <v>171</v>
      </c>
    </row>
    <row r="730" spans="1:65" s="1" customFormat="1" ht="24.2" customHeight="1">
      <c r="A730" s="34"/>
      <c r="B730" s="35"/>
      <c r="C730" s="192" t="s">
        <v>1034</v>
      </c>
      <c r="D730" s="192" t="s">
        <v>173</v>
      </c>
      <c r="E730" s="193" t="s">
        <v>1035</v>
      </c>
      <c r="F730" s="194" t="s">
        <v>1036</v>
      </c>
      <c r="G730" s="195" t="s">
        <v>220</v>
      </c>
      <c r="H730" s="196">
        <v>14</v>
      </c>
      <c r="I730" s="197">
        <v>90</v>
      </c>
      <c r="J730" s="196">
        <f>ROUND(I730*H730,2)</f>
        <v>1260</v>
      </c>
      <c r="K730" s="194" t="s">
        <v>177</v>
      </c>
      <c r="L730" s="39"/>
      <c r="M730" s="198" t="s">
        <v>1</v>
      </c>
      <c r="N730" s="199" t="s">
        <v>42</v>
      </c>
      <c r="O730" s="71"/>
      <c r="P730" s="200">
        <f>O730*H730</f>
        <v>0</v>
      </c>
      <c r="Q730" s="200">
        <v>0</v>
      </c>
      <c r="R730" s="200">
        <f>Q730*H730</f>
        <v>0</v>
      </c>
      <c r="S730" s="200">
        <v>0</v>
      </c>
      <c r="T730" s="201">
        <f>S730*H730</f>
        <v>0</v>
      </c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R730" s="202" t="s">
        <v>264</v>
      </c>
      <c r="AT730" s="202" t="s">
        <v>173</v>
      </c>
      <c r="AU730" s="202" t="s">
        <v>87</v>
      </c>
      <c r="AY730" s="17" t="s">
        <v>171</v>
      </c>
      <c r="BE730" s="203">
        <f>IF(N730="základní",J730,0)</f>
        <v>1260</v>
      </c>
      <c r="BF730" s="203">
        <f>IF(N730="snížená",J730,0)</f>
        <v>0</v>
      </c>
      <c r="BG730" s="203">
        <f>IF(N730="zákl. přenesená",J730,0)</f>
        <v>0</v>
      </c>
      <c r="BH730" s="203">
        <f>IF(N730="sníž. přenesená",J730,0)</f>
        <v>0</v>
      </c>
      <c r="BI730" s="203">
        <f>IF(N730="nulová",J730,0)</f>
        <v>0</v>
      </c>
      <c r="BJ730" s="17" t="s">
        <v>85</v>
      </c>
      <c r="BK730" s="203">
        <f>ROUND(I730*H730,2)</f>
        <v>1260</v>
      </c>
      <c r="BL730" s="17" t="s">
        <v>264</v>
      </c>
      <c r="BM730" s="202" t="s">
        <v>1037</v>
      </c>
    </row>
    <row r="731" spans="1:65" s="12" customFormat="1" ht="11.25">
      <c r="B731" s="204"/>
      <c r="C731" s="205"/>
      <c r="D731" s="206" t="s">
        <v>180</v>
      </c>
      <c r="E731" s="207" t="s">
        <v>1</v>
      </c>
      <c r="F731" s="208" t="s">
        <v>239</v>
      </c>
      <c r="G731" s="205"/>
      <c r="H731" s="207" t="s">
        <v>1</v>
      </c>
      <c r="I731" s="209"/>
      <c r="J731" s="205"/>
      <c r="K731" s="205"/>
      <c r="L731" s="210"/>
      <c r="M731" s="211"/>
      <c r="N731" s="212"/>
      <c r="O731" s="212"/>
      <c r="P731" s="212"/>
      <c r="Q731" s="212"/>
      <c r="R731" s="212"/>
      <c r="S731" s="212"/>
      <c r="T731" s="213"/>
      <c r="AT731" s="214" t="s">
        <v>180</v>
      </c>
      <c r="AU731" s="214" t="s">
        <v>87</v>
      </c>
      <c r="AV731" s="12" t="s">
        <v>85</v>
      </c>
      <c r="AW731" s="12" t="s">
        <v>32</v>
      </c>
      <c r="AX731" s="12" t="s">
        <v>77</v>
      </c>
      <c r="AY731" s="214" t="s">
        <v>171</v>
      </c>
    </row>
    <row r="732" spans="1:65" s="13" customFormat="1" ht="11.25">
      <c r="B732" s="215"/>
      <c r="C732" s="216"/>
      <c r="D732" s="206" t="s">
        <v>180</v>
      </c>
      <c r="E732" s="217" t="s">
        <v>1</v>
      </c>
      <c r="F732" s="218" t="s">
        <v>1019</v>
      </c>
      <c r="G732" s="216"/>
      <c r="H732" s="219">
        <v>14</v>
      </c>
      <c r="I732" s="220"/>
      <c r="J732" s="216"/>
      <c r="K732" s="216"/>
      <c r="L732" s="221"/>
      <c r="M732" s="222"/>
      <c r="N732" s="223"/>
      <c r="O732" s="223"/>
      <c r="P732" s="223"/>
      <c r="Q732" s="223"/>
      <c r="R732" s="223"/>
      <c r="S732" s="223"/>
      <c r="T732" s="224"/>
      <c r="AT732" s="225" t="s">
        <v>180</v>
      </c>
      <c r="AU732" s="225" t="s">
        <v>87</v>
      </c>
      <c r="AV732" s="13" t="s">
        <v>87</v>
      </c>
      <c r="AW732" s="13" t="s">
        <v>32</v>
      </c>
      <c r="AX732" s="13" t="s">
        <v>85</v>
      </c>
      <c r="AY732" s="225" t="s">
        <v>171</v>
      </c>
    </row>
    <row r="733" spans="1:65" s="1" customFormat="1" ht="24.2" customHeight="1">
      <c r="A733" s="34"/>
      <c r="B733" s="35"/>
      <c r="C733" s="237" t="s">
        <v>1038</v>
      </c>
      <c r="D733" s="237" t="s">
        <v>212</v>
      </c>
      <c r="E733" s="238" t="s">
        <v>1039</v>
      </c>
      <c r="F733" s="239" t="s">
        <v>1040</v>
      </c>
      <c r="G733" s="240" t="s">
        <v>220</v>
      </c>
      <c r="H733" s="241">
        <v>14.7</v>
      </c>
      <c r="I733" s="242">
        <v>86</v>
      </c>
      <c r="J733" s="241">
        <f>ROUND(I733*H733,2)</f>
        <v>1264.2</v>
      </c>
      <c r="K733" s="239" t="s">
        <v>177</v>
      </c>
      <c r="L733" s="243"/>
      <c r="M733" s="244" t="s">
        <v>1</v>
      </c>
      <c r="N733" s="245" t="s">
        <v>42</v>
      </c>
      <c r="O733" s="71"/>
      <c r="P733" s="200">
        <f>O733*H733</f>
        <v>0</v>
      </c>
      <c r="Q733" s="200">
        <v>5.0000000000000001E-4</v>
      </c>
      <c r="R733" s="200">
        <f>Q733*H733</f>
        <v>7.3499999999999998E-3</v>
      </c>
      <c r="S733" s="200">
        <v>0</v>
      </c>
      <c r="T733" s="201">
        <f>S733*H733</f>
        <v>0</v>
      </c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R733" s="202" t="s">
        <v>360</v>
      </c>
      <c r="AT733" s="202" t="s">
        <v>212</v>
      </c>
      <c r="AU733" s="202" t="s">
        <v>87</v>
      </c>
      <c r="AY733" s="17" t="s">
        <v>171</v>
      </c>
      <c r="BE733" s="203">
        <f>IF(N733="základní",J733,0)</f>
        <v>1264.2</v>
      </c>
      <c r="BF733" s="203">
        <f>IF(N733="snížená",J733,0)</f>
        <v>0</v>
      </c>
      <c r="BG733" s="203">
        <f>IF(N733="zákl. přenesená",J733,0)</f>
        <v>0</v>
      </c>
      <c r="BH733" s="203">
        <f>IF(N733="sníž. přenesená",J733,0)</f>
        <v>0</v>
      </c>
      <c r="BI733" s="203">
        <f>IF(N733="nulová",J733,0)</f>
        <v>0</v>
      </c>
      <c r="BJ733" s="17" t="s">
        <v>85</v>
      </c>
      <c r="BK733" s="203">
        <f>ROUND(I733*H733,2)</f>
        <v>1264.2</v>
      </c>
      <c r="BL733" s="17" t="s">
        <v>264</v>
      </c>
      <c r="BM733" s="202" t="s">
        <v>1041</v>
      </c>
    </row>
    <row r="734" spans="1:65" s="13" customFormat="1" ht="11.25">
      <c r="B734" s="215"/>
      <c r="C734" s="216"/>
      <c r="D734" s="206" t="s">
        <v>180</v>
      </c>
      <c r="E734" s="217" t="s">
        <v>1</v>
      </c>
      <c r="F734" s="218" t="s">
        <v>1042</v>
      </c>
      <c r="G734" s="216"/>
      <c r="H734" s="219">
        <v>14.7</v>
      </c>
      <c r="I734" s="220"/>
      <c r="J734" s="216"/>
      <c r="K734" s="216"/>
      <c r="L734" s="221"/>
      <c r="M734" s="222"/>
      <c r="N734" s="223"/>
      <c r="O734" s="223"/>
      <c r="P734" s="223"/>
      <c r="Q734" s="223"/>
      <c r="R734" s="223"/>
      <c r="S734" s="223"/>
      <c r="T734" s="224"/>
      <c r="AT734" s="225" t="s">
        <v>180</v>
      </c>
      <c r="AU734" s="225" t="s">
        <v>87</v>
      </c>
      <c r="AV734" s="13" t="s">
        <v>87</v>
      </c>
      <c r="AW734" s="13" t="s">
        <v>32</v>
      </c>
      <c r="AX734" s="13" t="s">
        <v>85</v>
      </c>
      <c r="AY734" s="225" t="s">
        <v>171</v>
      </c>
    </row>
    <row r="735" spans="1:65" s="1" customFormat="1" ht="24.2" customHeight="1">
      <c r="A735" s="34"/>
      <c r="B735" s="35"/>
      <c r="C735" s="192" t="s">
        <v>980</v>
      </c>
      <c r="D735" s="192" t="s">
        <v>173</v>
      </c>
      <c r="E735" s="193" t="s">
        <v>1043</v>
      </c>
      <c r="F735" s="194" t="s">
        <v>1044</v>
      </c>
      <c r="G735" s="195" t="s">
        <v>220</v>
      </c>
      <c r="H735" s="196">
        <v>19</v>
      </c>
      <c r="I735" s="197">
        <v>600</v>
      </c>
      <c r="J735" s="196">
        <f>ROUND(I735*H735,2)</f>
        <v>11400</v>
      </c>
      <c r="K735" s="194" t="s">
        <v>177</v>
      </c>
      <c r="L735" s="39"/>
      <c r="M735" s="198" t="s">
        <v>1</v>
      </c>
      <c r="N735" s="199" t="s">
        <v>42</v>
      </c>
      <c r="O735" s="71"/>
      <c r="P735" s="200">
        <f>O735*H735</f>
        <v>0</v>
      </c>
      <c r="Q735" s="200">
        <v>3.5000000000000001E-3</v>
      </c>
      <c r="R735" s="200">
        <f>Q735*H735</f>
        <v>6.6500000000000004E-2</v>
      </c>
      <c r="S735" s="200">
        <v>0</v>
      </c>
      <c r="T735" s="201">
        <f>S735*H735</f>
        <v>0</v>
      </c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R735" s="202" t="s">
        <v>264</v>
      </c>
      <c r="AT735" s="202" t="s">
        <v>173</v>
      </c>
      <c r="AU735" s="202" t="s">
        <v>87</v>
      </c>
      <c r="AY735" s="17" t="s">
        <v>171</v>
      </c>
      <c r="BE735" s="203">
        <f>IF(N735="základní",J735,0)</f>
        <v>11400</v>
      </c>
      <c r="BF735" s="203">
        <f>IF(N735="snížená",J735,0)</f>
        <v>0</v>
      </c>
      <c r="BG735" s="203">
        <f>IF(N735="zákl. přenesená",J735,0)</f>
        <v>0</v>
      </c>
      <c r="BH735" s="203">
        <f>IF(N735="sníž. přenesená",J735,0)</f>
        <v>0</v>
      </c>
      <c r="BI735" s="203">
        <f>IF(N735="nulová",J735,0)</f>
        <v>0</v>
      </c>
      <c r="BJ735" s="17" t="s">
        <v>85</v>
      </c>
      <c r="BK735" s="203">
        <f>ROUND(I735*H735,2)</f>
        <v>11400</v>
      </c>
      <c r="BL735" s="17" t="s">
        <v>264</v>
      </c>
      <c r="BM735" s="202" t="s">
        <v>1045</v>
      </c>
    </row>
    <row r="736" spans="1:65" s="12" customFormat="1" ht="11.25">
      <c r="B736" s="204"/>
      <c r="C736" s="205"/>
      <c r="D736" s="206" t="s">
        <v>180</v>
      </c>
      <c r="E736" s="207" t="s">
        <v>1</v>
      </c>
      <c r="F736" s="208" t="s">
        <v>1046</v>
      </c>
      <c r="G736" s="205"/>
      <c r="H736" s="207" t="s">
        <v>1</v>
      </c>
      <c r="I736" s="209"/>
      <c r="J736" s="205"/>
      <c r="K736" s="205"/>
      <c r="L736" s="210"/>
      <c r="M736" s="211"/>
      <c r="N736" s="212"/>
      <c r="O736" s="212"/>
      <c r="P736" s="212"/>
      <c r="Q736" s="212"/>
      <c r="R736" s="212"/>
      <c r="S736" s="212"/>
      <c r="T736" s="213"/>
      <c r="AT736" s="214" t="s">
        <v>180</v>
      </c>
      <c r="AU736" s="214" t="s">
        <v>87</v>
      </c>
      <c r="AV736" s="12" t="s">
        <v>85</v>
      </c>
      <c r="AW736" s="12" t="s">
        <v>32</v>
      </c>
      <c r="AX736" s="12" t="s">
        <v>77</v>
      </c>
      <c r="AY736" s="214" t="s">
        <v>171</v>
      </c>
    </row>
    <row r="737" spans="1:65" s="13" customFormat="1" ht="11.25">
      <c r="B737" s="215"/>
      <c r="C737" s="216"/>
      <c r="D737" s="206" t="s">
        <v>180</v>
      </c>
      <c r="E737" s="217" t="s">
        <v>1</v>
      </c>
      <c r="F737" s="218" t="s">
        <v>1047</v>
      </c>
      <c r="G737" s="216"/>
      <c r="H737" s="219">
        <v>0.23</v>
      </c>
      <c r="I737" s="220"/>
      <c r="J737" s="216"/>
      <c r="K737" s="216"/>
      <c r="L737" s="221"/>
      <c r="M737" s="222"/>
      <c r="N737" s="223"/>
      <c r="O737" s="223"/>
      <c r="P737" s="223"/>
      <c r="Q737" s="223"/>
      <c r="R737" s="223"/>
      <c r="S737" s="223"/>
      <c r="T737" s="224"/>
      <c r="AT737" s="225" t="s">
        <v>180</v>
      </c>
      <c r="AU737" s="225" t="s">
        <v>87</v>
      </c>
      <c r="AV737" s="13" t="s">
        <v>87</v>
      </c>
      <c r="AW737" s="13" t="s">
        <v>32</v>
      </c>
      <c r="AX737" s="13" t="s">
        <v>77</v>
      </c>
      <c r="AY737" s="225" t="s">
        <v>171</v>
      </c>
    </row>
    <row r="738" spans="1:65" s="12" customFormat="1" ht="11.25">
      <c r="B738" s="204"/>
      <c r="C738" s="205"/>
      <c r="D738" s="206" t="s">
        <v>180</v>
      </c>
      <c r="E738" s="207" t="s">
        <v>1</v>
      </c>
      <c r="F738" s="208" t="s">
        <v>1048</v>
      </c>
      <c r="G738" s="205"/>
      <c r="H738" s="207" t="s">
        <v>1</v>
      </c>
      <c r="I738" s="209"/>
      <c r="J738" s="205"/>
      <c r="K738" s="205"/>
      <c r="L738" s="210"/>
      <c r="M738" s="211"/>
      <c r="N738" s="212"/>
      <c r="O738" s="212"/>
      <c r="P738" s="212"/>
      <c r="Q738" s="212"/>
      <c r="R738" s="212"/>
      <c r="S738" s="212"/>
      <c r="T738" s="213"/>
      <c r="AT738" s="214" t="s">
        <v>180</v>
      </c>
      <c r="AU738" s="214" t="s">
        <v>87</v>
      </c>
      <c r="AV738" s="12" t="s">
        <v>85</v>
      </c>
      <c r="AW738" s="12" t="s">
        <v>32</v>
      </c>
      <c r="AX738" s="12" t="s">
        <v>77</v>
      </c>
      <c r="AY738" s="214" t="s">
        <v>171</v>
      </c>
    </row>
    <row r="739" spans="1:65" s="13" customFormat="1" ht="11.25">
      <c r="B739" s="215"/>
      <c r="C739" s="216"/>
      <c r="D739" s="206" t="s">
        <v>180</v>
      </c>
      <c r="E739" s="217" t="s">
        <v>1</v>
      </c>
      <c r="F739" s="218" t="s">
        <v>1049</v>
      </c>
      <c r="G739" s="216"/>
      <c r="H739" s="219">
        <v>12.5</v>
      </c>
      <c r="I739" s="220"/>
      <c r="J739" s="216"/>
      <c r="K739" s="216"/>
      <c r="L739" s="221"/>
      <c r="M739" s="222"/>
      <c r="N739" s="223"/>
      <c r="O739" s="223"/>
      <c r="P739" s="223"/>
      <c r="Q739" s="223"/>
      <c r="R739" s="223"/>
      <c r="S739" s="223"/>
      <c r="T739" s="224"/>
      <c r="AT739" s="225" t="s">
        <v>180</v>
      </c>
      <c r="AU739" s="225" t="s">
        <v>87</v>
      </c>
      <c r="AV739" s="13" t="s">
        <v>87</v>
      </c>
      <c r="AW739" s="13" t="s">
        <v>32</v>
      </c>
      <c r="AX739" s="13" t="s">
        <v>77</v>
      </c>
      <c r="AY739" s="225" t="s">
        <v>171</v>
      </c>
    </row>
    <row r="740" spans="1:65" s="13" customFormat="1" ht="11.25">
      <c r="B740" s="215"/>
      <c r="C740" s="216"/>
      <c r="D740" s="206" t="s">
        <v>180</v>
      </c>
      <c r="E740" s="217" t="s">
        <v>1</v>
      </c>
      <c r="F740" s="218" t="s">
        <v>1050</v>
      </c>
      <c r="G740" s="216"/>
      <c r="H740" s="219">
        <v>1.54</v>
      </c>
      <c r="I740" s="220"/>
      <c r="J740" s="216"/>
      <c r="K740" s="216"/>
      <c r="L740" s="221"/>
      <c r="M740" s="222"/>
      <c r="N740" s="223"/>
      <c r="O740" s="223"/>
      <c r="P740" s="223"/>
      <c r="Q740" s="223"/>
      <c r="R740" s="223"/>
      <c r="S740" s="223"/>
      <c r="T740" s="224"/>
      <c r="AT740" s="225" t="s">
        <v>180</v>
      </c>
      <c r="AU740" s="225" t="s">
        <v>87</v>
      </c>
      <c r="AV740" s="13" t="s">
        <v>87</v>
      </c>
      <c r="AW740" s="13" t="s">
        <v>32</v>
      </c>
      <c r="AX740" s="13" t="s">
        <v>77</v>
      </c>
      <c r="AY740" s="225" t="s">
        <v>171</v>
      </c>
    </row>
    <row r="741" spans="1:65" s="13" customFormat="1" ht="22.5">
      <c r="B741" s="215"/>
      <c r="C741" s="216"/>
      <c r="D741" s="206" t="s">
        <v>180</v>
      </c>
      <c r="E741" s="217" t="s">
        <v>1</v>
      </c>
      <c r="F741" s="218" t="s">
        <v>1051</v>
      </c>
      <c r="G741" s="216"/>
      <c r="H741" s="219">
        <v>4.7300000000000004</v>
      </c>
      <c r="I741" s="220"/>
      <c r="J741" s="216"/>
      <c r="K741" s="216"/>
      <c r="L741" s="221"/>
      <c r="M741" s="222"/>
      <c r="N741" s="223"/>
      <c r="O741" s="223"/>
      <c r="P741" s="223"/>
      <c r="Q741" s="223"/>
      <c r="R741" s="223"/>
      <c r="S741" s="223"/>
      <c r="T741" s="224"/>
      <c r="AT741" s="225" t="s">
        <v>180</v>
      </c>
      <c r="AU741" s="225" t="s">
        <v>87</v>
      </c>
      <c r="AV741" s="13" t="s">
        <v>87</v>
      </c>
      <c r="AW741" s="13" t="s">
        <v>32</v>
      </c>
      <c r="AX741" s="13" t="s">
        <v>77</v>
      </c>
      <c r="AY741" s="225" t="s">
        <v>171</v>
      </c>
    </row>
    <row r="742" spans="1:65" s="14" customFormat="1" ht="11.25">
      <c r="B742" s="226"/>
      <c r="C742" s="227"/>
      <c r="D742" s="206" t="s">
        <v>180</v>
      </c>
      <c r="E742" s="228" t="s">
        <v>1</v>
      </c>
      <c r="F742" s="229" t="s">
        <v>210</v>
      </c>
      <c r="G742" s="227"/>
      <c r="H742" s="230">
        <v>19</v>
      </c>
      <c r="I742" s="231"/>
      <c r="J742" s="227"/>
      <c r="K742" s="227"/>
      <c r="L742" s="232"/>
      <c r="M742" s="233"/>
      <c r="N742" s="234"/>
      <c r="O742" s="234"/>
      <c r="P742" s="234"/>
      <c r="Q742" s="234"/>
      <c r="R742" s="234"/>
      <c r="S742" s="234"/>
      <c r="T742" s="235"/>
      <c r="AT742" s="236" t="s">
        <v>180</v>
      </c>
      <c r="AU742" s="236" t="s">
        <v>87</v>
      </c>
      <c r="AV742" s="14" t="s">
        <v>178</v>
      </c>
      <c r="AW742" s="14" t="s">
        <v>32</v>
      </c>
      <c r="AX742" s="14" t="s">
        <v>85</v>
      </c>
      <c r="AY742" s="236" t="s">
        <v>171</v>
      </c>
    </row>
    <row r="743" spans="1:65" s="1" customFormat="1" ht="24.2" customHeight="1">
      <c r="A743" s="34"/>
      <c r="B743" s="35"/>
      <c r="C743" s="192" t="s">
        <v>1052</v>
      </c>
      <c r="D743" s="192" t="s">
        <v>173</v>
      </c>
      <c r="E743" s="193" t="s">
        <v>1053</v>
      </c>
      <c r="F743" s="194" t="s">
        <v>1054</v>
      </c>
      <c r="G743" s="195" t="s">
        <v>282</v>
      </c>
      <c r="H743" s="196">
        <v>38</v>
      </c>
      <c r="I743" s="197">
        <v>80</v>
      </c>
      <c r="J743" s="196">
        <f>ROUND(I743*H743,2)</f>
        <v>3040</v>
      </c>
      <c r="K743" s="194" t="s">
        <v>177</v>
      </c>
      <c r="L743" s="39"/>
      <c r="M743" s="198" t="s">
        <v>1</v>
      </c>
      <c r="N743" s="199" t="s">
        <v>42</v>
      </c>
      <c r="O743" s="71"/>
      <c r="P743" s="200">
        <f>O743*H743</f>
        <v>0</v>
      </c>
      <c r="Q743" s="200">
        <v>0</v>
      </c>
      <c r="R743" s="200">
        <f>Q743*H743</f>
        <v>0</v>
      </c>
      <c r="S743" s="200">
        <v>0</v>
      </c>
      <c r="T743" s="201">
        <f>S743*H743</f>
        <v>0</v>
      </c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R743" s="202" t="s">
        <v>264</v>
      </c>
      <c r="AT743" s="202" t="s">
        <v>173</v>
      </c>
      <c r="AU743" s="202" t="s">
        <v>87</v>
      </c>
      <c r="AY743" s="17" t="s">
        <v>171</v>
      </c>
      <c r="BE743" s="203">
        <f>IF(N743="základní",J743,0)</f>
        <v>3040</v>
      </c>
      <c r="BF743" s="203">
        <f>IF(N743="snížená",J743,0)</f>
        <v>0</v>
      </c>
      <c r="BG743" s="203">
        <f>IF(N743="zákl. přenesená",J743,0)</f>
        <v>0</v>
      </c>
      <c r="BH743" s="203">
        <f>IF(N743="sníž. přenesená",J743,0)</f>
        <v>0</v>
      </c>
      <c r="BI743" s="203">
        <f>IF(N743="nulová",J743,0)</f>
        <v>0</v>
      </c>
      <c r="BJ743" s="17" t="s">
        <v>85</v>
      </c>
      <c r="BK743" s="203">
        <f>ROUND(I743*H743,2)</f>
        <v>3040</v>
      </c>
      <c r="BL743" s="17" t="s">
        <v>264</v>
      </c>
      <c r="BM743" s="202" t="s">
        <v>1055</v>
      </c>
    </row>
    <row r="744" spans="1:65" s="12" customFormat="1" ht="11.25">
      <c r="B744" s="204"/>
      <c r="C744" s="205"/>
      <c r="D744" s="206" t="s">
        <v>180</v>
      </c>
      <c r="E744" s="207" t="s">
        <v>1</v>
      </c>
      <c r="F744" s="208" t="s">
        <v>1048</v>
      </c>
      <c r="G744" s="205"/>
      <c r="H744" s="207" t="s">
        <v>1</v>
      </c>
      <c r="I744" s="209"/>
      <c r="J744" s="205"/>
      <c r="K744" s="205"/>
      <c r="L744" s="210"/>
      <c r="M744" s="211"/>
      <c r="N744" s="212"/>
      <c r="O744" s="212"/>
      <c r="P744" s="212"/>
      <c r="Q744" s="212"/>
      <c r="R744" s="212"/>
      <c r="S744" s="212"/>
      <c r="T744" s="213"/>
      <c r="AT744" s="214" t="s">
        <v>180</v>
      </c>
      <c r="AU744" s="214" t="s">
        <v>87</v>
      </c>
      <c r="AV744" s="12" t="s">
        <v>85</v>
      </c>
      <c r="AW744" s="12" t="s">
        <v>32</v>
      </c>
      <c r="AX744" s="12" t="s">
        <v>77</v>
      </c>
      <c r="AY744" s="214" t="s">
        <v>171</v>
      </c>
    </row>
    <row r="745" spans="1:65" s="13" customFormat="1" ht="11.25">
      <c r="B745" s="215"/>
      <c r="C745" s="216"/>
      <c r="D745" s="206" t="s">
        <v>180</v>
      </c>
      <c r="E745" s="217" t="s">
        <v>1</v>
      </c>
      <c r="F745" s="218" t="s">
        <v>1056</v>
      </c>
      <c r="G745" s="216"/>
      <c r="H745" s="219">
        <v>9.8000000000000007</v>
      </c>
      <c r="I745" s="220"/>
      <c r="J745" s="216"/>
      <c r="K745" s="216"/>
      <c r="L745" s="221"/>
      <c r="M745" s="222"/>
      <c r="N745" s="223"/>
      <c r="O745" s="223"/>
      <c r="P745" s="223"/>
      <c r="Q745" s="223"/>
      <c r="R745" s="223"/>
      <c r="S745" s="223"/>
      <c r="T745" s="224"/>
      <c r="AT745" s="225" t="s">
        <v>180</v>
      </c>
      <c r="AU745" s="225" t="s">
        <v>87</v>
      </c>
      <c r="AV745" s="13" t="s">
        <v>87</v>
      </c>
      <c r="AW745" s="13" t="s">
        <v>32</v>
      </c>
      <c r="AX745" s="13" t="s">
        <v>77</v>
      </c>
      <c r="AY745" s="225" t="s">
        <v>171</v>
      </c>
    </row>
    <row r="746" spans="1:65" s="13" customFormat="1" ht="22.5">
      <c r="B746" s="215"/>
      <c r="C746" s="216"/>
      <c r="D746" s="206" t="s">
        <v>180</v>
      </c>
      <c r="E746" s="217" t="s">
        <v>1</v>
      </c>
      <c r="F746" s="218" t="s">
        <v>1057</v>
      </c>
      <c r="G746" s="216"/>
      <c r="H746" s="219">
        <v>28.2</v>
      </c>
      <c r="I746" s="220"/>
      <c r="J746" s="216"/>
      <c r="K746" s="216"/>
      <c r="L746" s="221"/>
      <c r="M746" s="222"/>
      <c r="N746" s="223"/>
      <c r="O746" s="223"/>
      <c r="P746" s="223"/>
      <c r="Q746" s="223"/>
      <c r="R746" s="223"/>
      <c r="S746" s="223"/>
      <c r="T746" s="224"/>
      <c r="AT746" s="225" t="s">
        <v>180</v>
      </c>
      <c r="AU746" s="225" t="s">
        <v>87</v>
      </c>
      <c r="AV746" s="13" t="s">
        <v>87</v>
      </c>
      <c r="AW746" s="13" t="s">
        <v>32</v>
      </c>
      <c r="AX746" s="13" t="s">
        <v>77</v>
      </c>
      <c r="AY746" s="225" t="s">
        <v>171</v>
      </c>
    </row>
    <row r="747" spans="1:65" s="14" customFormat="1" ht="11.25">
      <c r="B747" s="226"/>
      <c r="C747" s="227"/>
      <c r="D747" s="206" t="s">
        <v>180</v>
      </c>
      <c r="E747" s="228" t="s">
        <v>1</v>
      </c>
      <c r="F747" s="229" t="s">
        <v>210</v>
      </c>
      <c r="G747" s="227"/>
      <c r="H747" s="230">
        <v>38</v>
      </c>
      <c r="I747" s="231"/>
      <c r="J747" s="227"/>
      <c r="K747" s="227"/>
      <c r="L747" s="232"/>
      <c r="M747" s="233"/>
      <c r="N747" s="234"/>
      <c r="O747" s="234"/>
      <c r="P747" s="234"/>
      <c r="Q747" s="234"/>
      <c r="R747" s="234"/>
      <c r="S747" s="234"/>
      <c r="T747" s="235"/>
      <c r="AT747" s="236" t="s">
        <v>180</v>
      </c>
      <c r="AU747" s="236" t="s">
        <v>87</v>
      </c>
      <c r="AV747" s="14" t="s">
        <v>178</v>
      </c>
      <c r="AW747" s="14" t="s">
        <v>32</v>
      </c>
      <c r="AX747" s="14" t="s">
        <v>85</v>
      </c>
      <c r="AY747" s="236" t="s">
        <v>171</v>
      </c>
    </row>
    <row r="748" spans="1:65" s="1" customFormat="1" ht="16.5" customHeight="1">
      <c r="A748" s="34"/>
      <c r="B748" s="35"/>
      <c r="C748" s="237" t="s">
        <v>1058</v>
      </c>
      <c r="D748" s="237" t="s">
        <v>212</v>
      </c>
      <c r="E748" s="238" t="s">
        <v>1059</v>
      </c>
      <c r="F748" s="239" t="s">
        <v>1060</v>
      </c>
      <c r="G748" s="240" t="s">
        <v>282</v>
      </c>
      <c r="H748" s="241">
        <v>40</v>
      </c>
      <c r="I748" s="242">
        <v>80.33</v>
      </c>
      <c r="J748" s="241">
        <f>ROUND(I748*H748,2)</f>
        <v>3213.2</v>
      </c>
      <c r="K748" s="239" t="s">
        <v>177</v>
      </c>
      <c r="L748" s="243"/>
      <c r="M748" s="244" t="s">
        <v>1</v>
      </c>
      <c r="N748" s="245" t="s">
        <v>42</v>
      </c>
      <c r="O748" s="71"/>
      <c r="P748" s="200">
        <f>O748*H748</f>
        <v>0</v>
      </c>
      <c r="Q748" s="200">
        <v>2.0000000000000002E-5</v>
      </c>
      <c r="R748" s="200">
        <f>Q748*H748</f>
        <v>8.0000000000000004E-4</v>
      </c>
      <c r="S748" s="200">
        <v>0</v>
      </c>
      <c r="T748" s="201">
        <f>S748*H748</f>
        <v>0</v>
      </c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R748" s="202" t="s">
        <v>360</v>
      </c>
      <c r="AT748" s="202" t="s">
        <v>212</v>
      </c>
      <c r="AU748" s="202" t="s">
        <v>87</v>
      </c>
      <c r="AY748" s="17" t="s">
        <v>171</v>
      </c>
      <c r="BE748" s="203">
        <f>IF(N748="základní",J748,0)</f>
        <v>3213.2</v>
      </c>
      <c r="BF748" s="203">
        <f>IF(N748="snížená",J748,0)</f>
        <v>0</v>
      </c>
      <c r="BG748" s="203">
        <f>IF(N748="zákl. přenesená",J748,0)</f>
        <v>0</v>
      </c>
      <c r="BH748" s="203">
        <f>IF(N748="sníž. přenesená",J748,0)</f>
        <v>0</v>
      </c>
      <c r="BI748" s="203">
        <f>IF(N748="nulová",J748,0)</f>
        <v>0</v>
      </c>
      <c r="BJ748" s="17" t="s">
        <v>85</v>
      </c>
      <c r="BK748" s="203">
        <f>ROUND(I748*H748,2)</f>
        <v>3213.2</v>
      </c>
      <c r="BL748" s="17" t="s">
        <v>264</v>
      </c>
      <c r="BM748" s="202" t="s">
        <v>1061</v>
      </c>
    </row>
    <row r="749" spans="1:65" s="13" customFormat="1" ht="11.25">
      <c r="B749" s="215"/>
      <c r="C749" s="216"/>
      <c r="D749" s="206" t="s">
        <v>180</v>
      </c>
      <c r="E749" s="217" t="s">
        <v>1</v>
      </c>
      <c r="F749" s="218" t="s">
        <v>1062</v>
      </c>
      <c r="G749" s="216"/>
      <c r="H749" s="219">
        <v>40</v>
      </c>
      <c r="I749" s="220"/>
      <c r="J749" s="216"/>
      <c r="K749" s="216"/>
      <c r="L749" s="221"/>
      <c r="M749" s="222"/>
      <c r="N749" s="223"/>
      <c r="O749" s="223"/>
      <c r="P749" s="223"/>
      <c r="Q749" s="223"/>
      <c r="R749" s="223"/>
      <c r="S749" s="223"/>
      <c r="T749" s="224"/>
      <c r="AT749" s="225" t="s">
        <v>180</v>
      </c>
      <c r="AU749" s="225" t="s">
        <v>87</v>
      </c>
      <c r="AV749" s="13" t="s">
        <v>87</v>
      </c>
      <c r="AW749" s="13" t="s">
        <v>32</v>
      </c>
      <c r="AX749" s="13" t="s">
        <v>85</v>
      </c>
      <c r="AY749" s="225" t="s">
        <v>171</v>
      </c>
    </row>
    <row r="750" spans="1:65" s="1" customFormat="1" ht="37.9" customHeight="1">
      <c r="A750" s="34"/>
      <c r="B750" s="35"/>
      <c r="C750" s="192" t="s">
        <v>1063</v>
      </c>
      <c r="D750" s="192" t="s">
        <v>173</v>
      </c>
      <c r="E750" s="193" t="s">
        <v>1064</v>
      </c>
      <c r="F750" s="194" t="s">
        <v>1065</v>
      </c>
      <c r="G750" s="195" t="s">
        <v>220</v>
      </c>
      <c r="H750" s="196">
        <v>5</v>
      </c>
      <c r="I750" s="197">
        <v>1350</v>
      </c>
      <c r="J750" s="196">
        <f>ROUND(I750*H750,2)</f>
        <v>6750</v>
      </c>
      <c r="K750" s="194" t="s">
        <v>1</v>
      </c>
      <c r="L750" s="39"/>
      <c r="M750" s="198" t="s">
        <v>1</v>
      </c>
      <c r="N750" s="199" t="s">
        <v>42</v>
      </c>
      <c r="O750" s="71"/>
      <c r="P750" s="200">
        <f>O750*H750</f>
        <v>0</v>
      </c>
      <c r="Q750" s="200">
        <v>0</v>
      </c>
      <c r="R750" s="200">
        <f>Q750*H750</f>
        <v>0</v>
      </c>
      <c r="S750" s="200">
        <v>0</v>
      </c>
      <c r="T750" s="201">
        <f>S750*H750</f>
        <v>0</v>
      </c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R750" s="202" t="s">
        <v>264</v>
      </c>
      <c r="AT750" s="202" t="s">
        <v>173</v>
      </c>
      <c r="AU750" s="202" t="s">
        <v>87</v>
      </c>
      <c r="AY750" s="17" t="s">
        <v>171</v>
      </c>
      <c r="BE750" s="203">
        <f>IF(N750="základní",J750,0)</f>
        <v>6750</v>
      </c>
      <c r="BF750" s="203">
        <f>IF(N750="snížená",J750,0)</f>
        <v>0</v>
      </c>
      <c r="BG750" s="203">
        <f>IF(N750="zákl. přenesená",J750,0)</f>
        <v>0</v>
      </c>
      <c r="BH750" s="203">
        <f>IF(N750="sníž. přenesená",J750,0)</f>
        <v>0</v>
      </c>
      <c r="BI750" s="203">
        <f>IF(N750="nulová",J750,0)</f>
        <v>0</v>
      </c>
      <c r="BJ750" s="17" t="s">
        <v>85</v>
      </c>
      <c r="BK750" s="203">
        <f>ROUND(I750*H750,2)</f>
        <v>6750</v>
      </c>
      <c r="BL750" s="17" t="s">
        <v>264</v>
      </c>
      <c r="BM750" s="202" t="s">
        <v>1066</v>
      </c>
    </row>
    <row r="751" spans="1:65" s="12" customFormat="1" ht="11.25">
      <c r="B751" s="204"/>
      <c r="C751" s="205"/>
      <c r="D751" s="206" t="s">
        <v>180</v>
      </c>
      <c r="E751" s="207" t="s">
        <v>1</v>
      </c>
      <c r="F751" s="208" t="s">
        <v>1067</v>
      </c>
      <c r="G751" s="205"/>
      <c r="H751" s="207" t="s">
        <v>1</v>
      </c>
      <c r="I751" s="209"/>
      <c r="J751" s="205"/>
      <c r="K751" s="205"/>
      <c r="L751" s="210"/>
      <c r="M751" s="211"/>
      <c r="N751" s="212"/>
      <c r="O751" s="212"/>
      <c r="P751" s="212"/>
      <c r="Q751" s="212"/>
      <c r="R751" s="212"/>
      <c r="S751" s="212"/>
      <c r="T751" s="213"/>
      <c r="AT751" s="214" t="s">
        <v>180</v>
      </c>
      <c r="AU751" s="214" t="s">
        <v>87</v>
      </c>
      <c r="AV751" s="12" t="s">
        <v>85</v>
      </c>
      <c r="AW751" s="12" t="s">
        <v>32</v>
      </c>
      <c r="AX751" s="12" t="s">
        <v>77</v>
      </c>
      <c r="AY751" s="214" t="s">
        <v>171</v>
      </c>
    </row>
    <row r="752" spans="1:65" s="13" customFormat="1" ht="11.25">
      <c r="B752" s="215"/>
      <c r="C752" s="216"/>
      <c r="D752" s="206" t="s">
        <v>180</v>
      </c>
      <c r="E752" s="217" t="s">
        <v>1</v>
      </c>
      <c r="F752" s="218" t="s">
        <v>515</v>
      </c>
      <c r="G752" s="216"/>
      <c r="H752" s="219">
        <v>5</v>
      </c>
      <c r="I752" s="220"/>
      <c r="J752" s="216"/>
      <c r="K752" s="216"/>
      <c r="L752" s="221"/>
      <c r="M752" s="222"/>
      <c r="N752" s="223"/>
      <c r="O752" s="223"/>
      <c r="P752" s="223"/>
      <c r="Q752" s="223"/>
      <c r="R752" s="223"/>
      <c r="S752" s="223"/>
      <c r="T752" s="224"/>
      <c r="AT752" s="225" t="s">
        <v>180</v>
      </c>
      <c r="AU752" s="225" t="s">
        <v>87</v>
      </c>
      <c r="AV752" s="13" t="s">
        <v>87</v>
      </c>
      <c r="AW752" s="13" t="s">
        <v>32</v>
      </c>
      <c r="AX752" s="13" t="s">
        <v>85</v>
      </c>
      <c r="AY752" s="225" t="s">
        <v>171</v>
      </c>
    </row>
    <row r="753" spans="1:65" s="1" customFormat="1" ht="33" customHeight="1">
      <c r="A753" s="34"/>
      <c r="B753" s="35"/>
      <c r="C753" s="192" t="s">
        <v>1068</v>
      </c>
      <c r="D753" s="192" t="s">
        <v>173</v>
      </c>
      <c r="E753" s="193" t="s">
        <v>1069</v>
      </c>
      <c r="F753" s="194" t="s">
        <v>1070</v>
      </c>
      <c r="G753" s="195" t="s">
        <v>198</v>
      </c>
      <c r="H753" s="196">
        <v>0.18</v>
      </c>
      <c r="I753" s="197">
        <v>1774.8</v>
      </c>
      <c r="J753" s="196">
        <f>ROUND(I753*H753,2)</f>
        <v>319.45999999999998</v>
      </c>
      <c r="K753" s="194" t="s">
        <v>177</v>
      </c>
      <c r="L753" s="39"/>
      <c r="M753" s="198" t="s">
        <v>1</v>
      </c>
      <c r="N753" s="199" t="s">
        <v>42</v>
      </c>
      <c r="O753" s="71"/>
      <c r="P753" s="200">
        <f>O753*H753</f>
        <v>0</v>
      </c>
      <c r="Q753" s="200">
        <v>0</v>
      </c>
      <c r="R753" s="200">
        <f>Q753*H753</f>
        <v>0</v>
      </c>
      <c r="S753" s="200">
        <v>0</v>
      </c>
      <c r="T753" s="201">
        <f>S753*H753</f>
        <v>0</v>
      </c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R753" s="202" t="s">
        <v>264</v>
      </c>
      <c r="AT753" s="202" t="s">
        <v>173</v>
      </c>
      <c r="AU753" s="202" t="s">
        <v>87</v>
      </c>
      <c r="AY753" s="17" t="s">
        <v>171</v>
      </c>
      <c r="BE753" s="203">
        <f>IF(N753="základní",J753,0)</f>
        <v>319.45999999999998</v>
      </c>
      <c r="BF753" s="203">
        <f>IF(N753="snížená",J753,0)</f>
        <v>0</v>
      </c>
      <c r="BG753" s="203">
        <f>IF(N753="zákl. přenesená",J753,0)</f>
        <v>0</v>
      </c>
      <c r="BH753" s="203">
        <f>IF(N753="sníž. přenesená",J753,0)</f>
        <v>0</v>
      </c>
      <c r="BI753" s="203">
        <f>IF(N753="nulová",J753,0)</f>
        <v>0</v>
      </c>
      <c r="BJ753" s="17" t="s">
        <v>85</v>
      </c>
      <c r="BK753" s="203">
        <f>ROUND(I753*H753,2)</f>
        <v>319.45999999999998</v>
      </c>
      <c r="BL753" s="17" t="s">
        <v>264</v>
      </c>
      <c r="BM753" s="202" t="s">
        <v>1071</v>
      </c>
    </row>
    <row r="754" spans="1:65" s="11" customFormat="1" ht="22.9" customHeight="1">
      <c r="B754" s="176"/>
      <c r="C754" s="177"/>
      <c r="D754" s="178" t="s">
        <v>76</v>
      </c>
      <c r="E754" s="190" t="s">
        <v>1072</v>
      </c>
      <c r="F754" s="190" t="s">
        <v>1073</v>
      </c>
      <c r="G754" s="177"/>
      <c r="H754" s="177"/>
      <c r="I754" s="180"/>
      <c r="J754" s="191">
        <f>BK754</f>
        <v>38916</v>
      </c>
      <c r="K754" s="177"/>
      <c r="L754" s="182"/>
      <c r="M754" s="183"/>
      <c r="N754" s="184"/>
      <c r="O754" s="184"/>
      <c r="P754" s="185">
        <f>SUM(P755:P761)</f>
        <v>0</v>
      </c>
      <c r="Q754" s="184"/>
      <c r="R754" s="185">
        <f>SUM(R755:R761)</f>
        <v>0</v>
      </c>
      <c r="S754" s="184"/>
      <c r="T754" s="186">
        <f>SUM(T755:T761)</f>
        <v>0</v>
      </c>
      <c r="AR754" s="187" t="s">
        <v>87</v>
      </c>
      <c r="AT754" s="188" t="s">
        <v>76</v>
      </c>
      <c r="AU754" s="188" t="s">
        <v>85</v>
      </c>
      <c r="AY754" s="187" t="s">
        <v>171</v>
      </c>
      <c r="BK754" s="189">
        <f>SUM(BK755:BK761)</f>
        <v>38916</v>
      </c>
    </row>
    <row r="755" spans="1:65" s="1" customFormat="1" ht="33" customHeight="1">
      <c r="A755" s="34"/>
      <c r="B755" s="35"/>
      <c r="C755" s="192" t="s">
        <v>1074</v>
      </c>
      <c r="D755" s="192" t="s">
        <v>173</v>
      </c>
      <c r="E755" s="193" t="s">
        <v>1075</v>
      </c>
      <c r="F755" s="194" t="s">
        <v>1076</v>
      </c>
      <c r="G755" s="195" t="s">
        <v>220</v>
      </c>
      <c r="H755" s="196">
        <v>282</v>
      </c>
      <c r="I755" s="197">
        <v>138</v>
      </c>
      <c r="J755" s="196">
        <f>ROUND(I755*H755,2)</f>
        <v>38916</v>
      </c>
      <c r="K755" s="194" t="s">
        <v>1</v>
      </c>
      <c r="L755" s="39"/>
      <c r="M755" s="198" t="s">
        <v>1</v>
      </c>
      <c r="N755" s="199" t="s">
        <v>42</v>
      </c>
      <c r="O755" s="71"/>
      <c r="P755" s="200">
        <f>O755*H755</f>
        <v>0</v>
      </c>
      <c r="Q755" s="200">
        <v>0</v>
      </c>
      <c r="R755" s="200">
        <f>Q755*H755</f>
        <v>0</v>
      </c>
      <c r="S755" s="200">
        <v>0</v>
      </c>
      <c r="T755" s="201">
        <f>S755*H755</f>
        <v>0</v>
      </c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R755" s="202" t="s">
        <v>264</v>
      </c>
      <c r="AT755" s="202" t="s">
        <v>173</v>
      </c>
      <c r="AU755" s="202" t="s">
        <v>87</v>
      </c>
      <c r="AY755" s="17" t="s">
        <v>171</v>
      </c>
      <c r="BE755" s="203">
        <f>IF(N755="základní",J755,0)</f>
        <v>38916</v>
      </c>
      <c r="BF755" s="203">
        <f>IF(N755="snížená",J755,0)</f>
        <v>0</v>
      </c>
      <c r="BG755" s="203">
        <f>IF(N755="zákl. přenesená",J755,0)</f>
        <v>0</v>
      </c>
      <c r="BH755" s="203">
        <f>IF(N755="sníž. přenesená",J755,0)</f>
        <v>0</v>
      </c>
      <c r="BI755" s="203">
        <f>IF(N755="nulová",J755,0)</f>
        <v>0</v>
      </c>
      <c r="BJ755" s="17" t="s">
        <v>85</v>
      </c>
      <c r="BK755" s="203">
        <f>ROUND(I755*H755,2)</f>
        <v>38916</v>
      </c>
      <c r="BL755" s="17" t="s">
        <v>264</v>
      </c>
      <c r="BM755" s="202" t="s">
        <v>1077</v>
      </c>
    </row>
    <row r="756" spans="1:65" s="12" customFormat="1" ht="11.25">
      <c r="B756" s="204"/>
      <c r="C756" s="205"/>
      <c r="D756" s="206" t="s">
        <v>180</v>
      </c>
      <c r="E756" s="207" t="s">
        <v>1</v>
      </c>
      <c r="F756" s="208" t="s">
        <v>1078</v>
      </c>
      <c r="G756" s="205"/>
      <c r="H756" s="207" t="s">
        <v>1</v>
      </c>
      <c r="I756" s="209"/>
      <c r="J756" s="205"/>
      <c r="K756" s="205"/>
      <c r="L756" s="210"/>
      <c r="M756" s="211"/>
      <c r="N756" s="212"/>
      <c r="O756" s="212"/>
      <c r="P756" s="212"/>
      <c r="Q756" s="212"/>
      <c r="R756" s="212"/>
      <c r="S756" s="212"/>
      <c r="T756" s="213"/>
      <c r="AT756" s="214" t="s">
        <v>180</v>
      </c>
      <c r="AU756" s="214" t="s">
        <v>87</v>
      </c>
      <c r="AV756" s="12" t="s">
        <v>85</v>
      </c>
      <c r="AW756" s="12" t="s">
        <v>32</v>
      </c>
      <c r="AX756" s="12" t="s">
        <v>77</v>
      </c>
      <c r="AY756" s="214" t="s">
        <v>171</v>
      </c>
    </row>
    <row r="757" spans="1:65" s="12" customFormat="1" ht="11.25">
      <c r="B757" s="204"/>
      <c r="C757" s="205"/>
      <c r="D757" s="206" t="s">
        <v>180</v>
      </c>
      <c r="E757" s="207" t="s">
        <v>1</v>
      </c>
      <c r="F757" s="208" t="s">
        <v>1079</v>
      </c>
      <c r="G757" s="205"/>
      <c r="H757" s="207" t="s">
        <v>1</v>
      </c>
      <c r="I757" s="209"/>
      <c r="J757" s="205"/>
      <c r="K757" s="205"/>
      <c r="L757" s="210"/>
      <c r="M757" s="211"/>
      <c r="N757" s="212"/>
      <c r="O757" s="212"/>
      <c r="P757" s="212"/>
      <c r="Q757" s="212"/>
      <c r="R757" s="212"/>
      <c r="S757" s="212"/>
      <c r="T757" s="213"/>
      <c r="AT757" s="214" t="s">
        <v>180</v>
      </c>
      <c r="AU757" s="214" t="s">
        <v>87</v>
      </c>
      <c r="AV757" s="12" t="s">
        <v>85</v>
      </c>
      <c r="AW757" s="12" t="s">
        <v>32</v>
      </c>
      <c r="AX757" s="12" t="s">
        <v>77</v>
      </c>
      <c r="AY757" s="214" t="s">
        <v>171</v>
      </c>
    </row>
    <row r="758" spans="1:65" s="13" customFormat="1" ht="11.25">
      <c r="B758" s="215"/>
      <c r="C758" s="216"/>
      <c r="D758" s="206" t="s">
        <v>180</v>
      </c>
      <c r="E758" s="217" t="s">
        <v>1</v>
      </c>
      <c r="F758" s="218" t="s">
        <v>1080</v>
      </c>
      <c r="G758" s="216"/>
      <c r="H758" s="219">
        <v>260</v>
      </c>
      <c r="I758" s="220"/>
      <c r="J758" s="216"/>
      <c r="K758" s="216"/>
      <c r="L758" s="221"/>
      <c r="M758" s="222"/>
      <c r="N758" s="223"/>
      <c r="O758" s="223"/>
      <c r="P758" s="223"/>
      <c r="Q758" s="223"/>
      <c r="R758" s="223"/>
      <c r="S758" s="223"/>
      <c r="T758" s="224"/>
      <c r="AT758" s="225" t="s">
        <v>180</v>
      </c>
      <c r="AU758" s="225" t="s">
        <v>87</v>
      </c>
      <c r="AV758" s="13" t="s">
        <v>87</v>
      </c>
      <c r="AW758" s="13" t="s">
        <v>32</v>
      </c>
      <c r="AX758" s="13" t="s">
        <v>77</v>
      </c>
      <c r="AY758" s="225" t="s">
        <v>171</v>
      </c>
    </row>
    <row r="759" spans="1:65" s="12" customFormat="1" ht="11.25">
      <c r="B759" s="204"/>
      <c r="C759" s="205"/>
      <c r="D759" s="206" t="s">
        <v>180</v>
      </c>
      <c r="E759" s="207" t="s">
        <v>1</v>
      </c>
      <c r="F759" s="208" t="s">
        <v>1081</v>
      </c>
      <c r="G759" s="205"/>
      <c r="H759" s="207" t="s">
        <v>1</v>
      </c>
      <c r="I759" s="209"/>
      <c r="J759" s="205"/>
      <c r="K759" s="205"/>
      <c r="L759" s="210"/>
      <c r="M759" s="211"/>
      <c r="N759" s="212"/>
      <c r="O759" s="212"/>
      <c r="P759" s="212"/>
      <c r="Q759" s="212"/>
      <c r="R759" s="212"/>
      <c r="S759" s="212"/>
      <c r="T759" s="213"/>
      <c r="AT759" s="214" t="s">
        <v>180</v>
      </c>
      <c r="AU759" s="214" t="s">
        <v>87</v>
      </c>
      <c r="AV759" s="12" t="s">
        <v>85</v>
      </c>
      <c r="AW759" s="12" t="s">
        <v>32</v>
      </c>
      <c r="AX759" s="12" t="s">
        <v>77</v>
      </c>
      <c r="AY759" s="214" t="s">
        <v>171</v>
      </c>
    </row>
    <row r="760" spans="1:65" s="13" customFormat="1" ht="11.25">
      <c r="B760" s="215"/>
      <c r="C760" s="216"/>
      <c r="D760" s="206" t="s">
        <v>180</v>
      </c>
      <c r="E760" s="217" t="s">
        <v>1</v>
      </c>
      <c r="F760" s="218" t="s">
        <v>1082</v>
      </c>
      <c r="G760" s="216"/>
      <c r="H760" s="219">
        <v>22</v>
      </c>
      <c r="I760" s="220"/>
      <c r="J760" s="216"/>
      <c r="K760" s="216"/>
      <c r="L760" s="221"/>
      <c r="M760" s="222"/>
      <c r="N760" s="223"/>
      <c r="O760" s="223"/>
      <c r="P760" s="223"/>
      <c r="Q760" s="223"/>
      <c r="R760" s="223"/>
      <c r="S760" s="223"/>
      <c r="T760" s="224"/>
      <c r="AT760" s="225" t="s">
        <v>180</v>
      </c>
      <c r="AU760" s="225" t="s">
        <v>87</v>
      </c>
      <c r="AV760" s="13" t="s">
        <v>87</v>
      </c>
      <c r="AW760" s="13" t="s">
        <v>32</v>
      </c>
      <c r="AX760" s="13" t="s">
        <v>77</v>
      </c>
      <c r="AY760" s="225" t="s">
        <v>171</v>
      </c>
    </row>
    <row r="761" spans="1:65" s="14" customFormat="1" ht="11.25">
      <c r="B761" s="226"/>
      <c r="C761" s="227"/>
      <c r="D761" s="206" t="s">
        <v>180</v>
      </c>
      <c r="E761" s="228" t="s">
        <v>1</v>
      </c>
      <c r="F761" s="229" t="s">
        <v>210</v>
      </c>
      <c r="G761" s="227"/>
      <c r="H761" s="230">
        <v>282</v>
      </c>
      <c r="I761" s="231"/>
      <c r="J761" s="227"/>
      <c r="K761" s="227"/>
      <c r="L761" s="232"/>
      <c r="M761" s="233"/>
      <c r="N761" s="234"/>
      <c r="O761" s="234"/>
      <c r="P761" s="234"/>
      <c r="Q761" s="234"/>
      <c r="R761" s="234"/>
      <c r="S761" s="234"/>
      <c r="T761" s="235"/>
      <c r="AT761" s="236" t="s">
        <v>180</v>
      </c>
      <c r="AU761" s="236" t="s">
        <v>87</v>
      </c>
      <c r="AV761" s="14" t="s">
        <v>178</v>
      </c>
      <c r="AW761" s="14" t="s">
        <v>32</v>
      </c>
      <c r="AX761" s="14" t="s">
        <v>85</v>
      </c>
      <c r="AY761" s="236" t="s">
        <v>171</v>
      </c>
    </row>
    <row r="762" spans="1:65" s="11" customFormat="1" ht="22.9" customHeight="1">
      <c r="B762" s="176"/>
      <c r="C762" s="177"/>
      <c r="D762" s="178" t="s">
        <v>76</v>
      </c>
      <c r="E762" s="190" t="s">
        <v>1083</v>
      </c>
      <c r="F762" s="190" t="s">
        <v>1084</v>
      </c>
      <c r="G762" s="177"/>
      <c r="H762" s="177"/>
      <c r="I762" s="180"/>
      <c r="J762" s="191">
        <f>BK762</f>
        <v>226364.69</v>
      </c>
      <c r="K762" s="177"/>
      <c r="L762" s="182"/>
      <c r="M762" s="183"/>
      <c r="N762" s="184"/>
      <c r="O762" s="184"/>
      <c r="P762" s="185">
        <f>SUM(P763:P818)</f>
        <v>0</v>
      </c>
      <c r="Q762" s="184"/>
      <c r="R762" s="185">
        <f>SUM(R763:R818)</f>
        <v>4.2906609999999992</v>
      </c>
      <c r="S762" s="184"/>
      <c r="T762" s="186">
        <f>SUM(T763:T818)</f>
        <v>0</v>
      </c>
      <c r="AR762" s="187" t="s">
        <v>87</v>
      </c>
      <c r="AT762" s="188" t="s">
        <v>76</v>
      </c>
      <c r="AU762" s="188" t="s">
        <v>85</v>
      </c>
      <c r="AY762" s="187" t="s">
        <v>171</v>
      </c>
      <c r="BK762" s="189">
        <f>SUM(BK763:BK818)</f>
        <v>226364.69</v>
      </c>
    </row>
    <row r="763" spans="1:65" s="1" customFormat="1" ht="37.9" customHeight="1">
      <c r="A763" s="34"/>
      <c r="B763" s="35"/>
      <c r="C763" s="192" t="s">
        <v>1085</v>
      </c>
      <c r="D763" s="192" t="s">
        <v>173</v>
      </c>
      <c r="E763" s="193" t="s">
        <v>1086</v>
      </c>
      <c r="F763" s="194" t="s">
        <v>1087</v>
      </c>
      <c r="G763" s="195" t="s">
        <v>220</v>
      </c>
      <c r="H763" s="196">
        <v>186.5</v>
      </c>
      <c r="I763" s="197">
        <v>69</v>
      </c>
      <c r="J763" s="196">
        <f>ROUND(I763*H763,2)</f>
        <v>12868.5</v>
      </c>
      <c r="K763" s="194" t="s">
        <v>177</v>
      </c>
      <c r="L763" s="39"/>
      <c r="M763" s="198" t="s">
        <v>1</v>
      </c>
      <c r="N763" s="199" t="s">
        <v>42</v>
      </c>
      <c r="O763" s="71"/>
      <c r="P763" s="200">
        <f>O763*H763</f>
        <v>0</v>
      </c>
      <c r="Q763" s="200">
        <v>0</v>
      </c>
      <c r="R763" s="200">
        <f>Q763*H763</f>
        <v>0</v>
      </c>
      <c r="S763" s="200">
        <v>0</v>
      </c>
      <c r="T763" s="201">
        <f>S763*H763</f>
        <v>0</v>
      </c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R763" s="202" t="s">
        <v>264</v>
      </c>
      <c r="AT763" s="202" t="s">
        <v>173</v>
      </c>
      <c r="AU763" s="202" t="s">
        <v>87</v>
      </c>
      <c r="AY763" s="17" t="s">
        <v>171</v>
      </c>
      <c r="BE763" s="203">
        <f>IF(N763="základní",J763,0)</f>
        <v>12868.5</v>
      </c>
      <c r="BF763" s="203">
        <f>IF(N763="snížená",J763,0)</f>
        <v>0</v>
      </c>
      <c r="BG763" s="203">
        <f>IF(N763="zákl. přenesená",J763,0)</f>
        <v>0</v>
      </c>
      <c r="BH763" s="203">
        <f>IF(N763="sníž. přenesená",J763,0)</f>
        <v>0</v>
      </c>
      <c r="BI763" s="203">
        <f>IF(N763="nulová",J763,0)</f>
        <v>0</v>
      </c>
      <c r="BJ763" s="17" t="s">
        <v>85</v>
      </c>
      <c r="BK763" s="203">
        <f>ROUND(I763*H763,2)</f>
        <v>12868.5</v>
      </c>
      <c r="BL763" s="17" t="s">
        <v>264</v>
      </c>
      <c r="BM763" s="202" t="s">
        <v>1088</v>
      </c>
    </row>
    <row r="764" spans="1:65" s="12" customFormat="1" ht="11.25">
      <c r="B764" s="204"/>
      <c r="C764" s="205"/>
      <c r="D764" s="206" t="s">
        <v>180</v>
      </c>
      <c r="E764" s="207" t="s">
        <v>1</v>
      </c>
      <c r="F764" s="208" t="s">
        <v>1089</v>
      </c>
      <c r="G764" s="205"/>
      <c r="H764" s="207" t="s">
        <v>1</v>
      </c>
      <c r="I764" s="209"/>
      <c r="J764" s="205"/>
      <c r="K764" s="205"/>
      <c r="L764" s="210"/>
      <c r="M764" s="211"/>
      <c r="N764" s="212"/>
      <c r="O764" s="212"/>
      <c r="P764" s="212"/>
      <c r="Q764" s="212"/>
      <c r="R764" s="212"/>
      <c r="S764" s="212"/>
      <c r="T764" s="213"/>
      <c r="AT764" s="214" t="s">
        <v>180</v>
      </c>
      <c r="AU764" s="214" t="s">
        <v>87</v>
      </c>
      <c r="AV764" s="12" t="s">
        <v>85</v>
      </c>
      <c r="AW764" s="12" t="s">
        <v>32</v>
      </c>
      <c r="AX764" s="12" t="s">
        <v>77</v>
      </c>
      <c r="AY764" s="214" t="s">
        <v>171</v>
      </c>
    </row>
    <row r="765" spans="1:65" s="12" customFormat="1" ht="11.25">
      <c r="B765" s="204"/>
      <c r="C765" s="205"/>
      <c r="D765" s="206" t="s">
        <v>180</v>
      </c>
      <c r="E765" s="207" t="s">
        <v>1</v>
      </c>
      <c r="F765" s="208" t="s">
        <v>1090</v>
      </c>
      <c r="G765" s="205"/>
      <c r="H765" s="207" t="s">
        <v>1</v>
      </c>
      <c r="I765" s="209"/>
      <c r="J765" s="205"/>
      <c r="K765" s="205"/>
      <c r="L765" s="210"/>
      <c r="M765" s="211"/>
      <c r="N765" s="212"/>
      <c r="O765" s="212"/>
      <c r="P765" s="212"/>
      <c r="Q765" s="212"/>
      <c r="R765" s="212"/>
      <c r="S765" s="212"/>
      <c r="T765" s="213"/>
      <c r="AT765" s="214" t="s">
        <v>180</v>
      </c>
      <c r="AU765" s="214" t="s">
        <v>87</v>
      </c>
      <c r="AV765" s="12" t="s">
        <v>85</v>
      </c>
      <c r="AW765" s="12" t="s">
        <v>32</v>
      </c>
      <c r="AX765" s="12" t="s">
        <v>77</v>
      </c>
      <c r="AY765" s="214" t="s">
        <v>171</v>
      </c>
    </row>
    <row r="766" spans="1:65" s="12" customFormat="1" ht="11.25">
      <c r="B766" s="204"/>
      <c r="C766" s="205"/>
      <c r="D766" s="206" t="s">
        <v>180</v>
      </c>
      <c r="E766" s="207" t="s">
        <v>1</v>
      </c>
      <c r="F766" s="208" t="s">
        <v>1091</v>
      </c>
      <c r="G766" s="205"/>
      <c r="H766" s="207" t="s">
        <v>1</v>
      </c>
      <c r="I766" s="209"/>
      <c r="J766" s="205"/>
      <c r="K766" s="205"/>
      <c r="L766" s="210"/>
      <c r="M766" s="211"/>
      <c r="N766" s="212"/>
      <c r="O766" s="212"/>
      <c r="P766" s="212"/>
      <c r="Q766" s="212"/>
      <c r="R766" s="212"/>
      <c r="S766" s="212"/>
      <c r="T766" s="213"/>
      <c r="AT766" s="214" t="s">
        <v>180</v>
      </c>
      <c r="AU766" s="214" t="s">
        <v>87</v>
      </c>
      <c r="AV766" s="12" t="s">
        <v>85</v>
      </c>
      <c r="AW766" s="12" t="s">
        <v>32</v>
      </c>
      <c r="AX766" s="12" t="s">
        <v>77</v>
      </c>
      <c r="AY766" s="214" t="s">
        <v>171</v>
      </c>
    </row>
    <row r="767" spans="1:65" s="13" customFormat="1" ht="11.25">
      <c r="B767" s="215"/>
      <c r="C767" s="216"/>
      <c r="D767" s="206" t="s">
        <v>180</v>
      </c>
      <c r="E767" s="217" t="s">
        <v>1</v>
      </c>
      <c r="F767" s="218" t="s">
        <v>1092</v>
      </c>
      <c r="G767" s="216"/>
      <c r="H767" s="219">
        <v>186.5</v>
      </c>
      <c r="I767" s="220"/>
      <c r="J767" s="216"/>
      <c r="K767" s="216"/>
      <c r="L767" s="221"/>
      <c r="M767" s="222"/>
      <c r="N767" s="223"/>
      <c r="O767" s="223"/>
      <c r="P767" s="223"/>
      <c r="Q767" s="223"/>
      <c r="R767" s="223"/>
      <c r="S767" s="223"/>
      <c r="T767" s="224"/>
      <c r="AT767" s="225" t="s">
        <v>180</v>
      </c>
      <c r="AU767" s="225" t="s">
        <v>87</v>
      </c>
      <c r="AV767" s="13" t="s">
        <v>87</v>
      </c>
      <c r="AW767" s="13" t="s">
        <v>32</v>
      </c>
      <c r="AX767" s="13" t="s">
        <v>85</v>
      </c>
      <c r="AY767" s="225" t="s">
        <v>171</v>
      </c>
    </row>
    <row r="768" spans="1:65" s="1" customFormat="1" ht="24.2" customHeight="1">
      <c r="A768" s="34"/>
      <c r="B768" s="35"/>
      <c r="C768" s="237" t="s">
        <v>1093</v>
      </c>
      <c r="D768" s="237" t="s">
        <v>212</v>
      </c>
      <c r="E768" s="238" t="s">
        <v>1094</v>
      </c>
      <c r="F768" s="239" t="s">
        <v>1095</v>
      </c>
      <c r="G768" s="240" t="s">
        <v>220</v>
      </c>
      <c r="H768" s="241">
        <v>190.23</v>
      </c>
      <c r="I768" s="242">
        <v>120</v>
      </c>
      <c r="J768" s="241">
        <f>ROUND(I768*H768,2)</f>
        <v>22827.599999999999</v>
      </c>
      <c r="K768" s="239" t="s">
        <v>177</v>
      </c>
      <c r="L768" s="243"/>
      <c r="M768" s="244" t="s">
        <v>1</v>
      </c>
      <c r="N768" s="245" t="s">
        <v>42</v>
      </c>
      <c r="O768" s="71"/>
      <c r="P768" s="200">
        <f>O768*H768</f>
        <v>0</v>
      </c>
      <c r="Q768" s="200">
        <v>4.0000000000000001E-3</v>
      </c>
      <c r="R768" s="200">
        <f>Q768*H768</f>
        <v>0.76091999999999993</v>
      </c>
      <c r="S768" s="200">
        <v>0</v>
      </c>
      <c r="T768" s="201">
        <f>S768*H768</f>
        <v>0</v>
      </c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R768" s="202" t="s">
        <v>360</v>
      </c>
      <c r="AT768" s="202" t="s">
        <v>212</v>
      </c>
      <c r="AU768" s="202" t="s">
        <v>87</v>
      </c>
      <c r="AY768" s="17" t="s">
        <v>171</v>
      </c>
      <c r="BE768" s="203">
        <f>IF(N768="základní",J768,0)</f>
        <v>22827.599999999999</v>
      </c>
      <c r="BF768" s="203">
        <f>IF(N768="snížená",J768,0)</f>
        <v>0</v>
      </c>
      <c r="BG768" s="203">
        <f>IF(N768="zákl. přenesená",J768,0)</f>
        <v>0</v>
      </c>
      <c r="BH768" s="203">
        <f>IF(N768="sníž. přenesená",J768,0)</f>
        <v>0</v>
      </c>
      <c r="BI768" s="203">
        <f>IF(N768="nulová",J768,0)</f>
        <v>0</v>
      </c>
      <c r="BJ768" s="17" t="s">
        <v>85</v>
      </c>
      <c r="BK768" s="203">
        <f>ROUND(I768*H768,2)</f>
        <v>22827.599999999999</v>
      </c>
      <c r="BL768" s="17" t="s">
        <v>264</v>
      </c>
      <c r="BM768" s="202" t="s">
        <v>1096</v>
      </c>
    </row>
    <row r="769" spans="1:65" s="13" customFormat="1" ht="11.25">
      <c r="B769" s="215"/>
      <c r="C769" s="216"/>
      <c r="D769" s="206" t="s">
        <v>180</v>
      </c>
      <c r="E769" s="217" t="s">
        <v>1</v>
      </c>
      <c r="F769" s="218" t="s">
        <v>1097</v>
      </c>
      <c r="G769" s="216"/>
      <c r="H769" s="219">
        <v>190.23</v>
      </c>
      <c r="I769" s="220"/>
      <c r="J769" s="216"/>
      <c r="K769" s="216"/>
      <c r="L769" s="221"/>
      <c r="M769" s="222"/>
      <c r="N769" s="223"/>
      <c r="O769" s="223"/>
      <c r="P769" s="223"/>
      <c r="Q769" s="223"/>
      <c r="R769" s="223"/>
      <c r="S769" s="223"/>
      <c r="T769" s="224"/>
      <c r="AT769" s="225" t="s">
        <v>180</v>
      </c>
      <c r="AU769" s="225" t="s">
        <v>87</v>
      </c>
      <c r="AV769" s="13" t="s">
        <v>87</v>
      </c>
      <c r="AW769" s="13" t="s">
        <v>32</v>
      </c>
      <c r="AX769" s="13" t="s">
        <v>85</v>
      </c>
      <c r="AY769" s="225" t="s">
        <v>171</v>
      </c>
    </row>
    <row r="770" spans="1:65" s="1" customFormat="1" ht="24.2" customHeight="1">
      <c r="A770" s="34"/>
      <c r="B770" s="35"/>
      <c r="C770" s="192" t="s">
        <v>1098</v>
      </c>
      <c r="D770" s="192" t="s">
        <v>173</v>
      </c>
      <c r="E770" s="193" t="s">
        <v>1099</v>
      </c>
      <c r="F770" s="194" t="s">
        <v>1100</v>
      </c>
      <c r="G770" s="195" t="s">
        <v>220</v>
      </c>
      <c r="H770" s="196">
        <v>462</v>
      </c>
      <c r="I770" s="197">
        <v>69</v>
      </c>
      <c r="J770" s="196">
        <f>ROUND(I770*H770,2)</f>
        <v>31878</v>
      </c>
      <c r="K770" s="194" t="s">
        <v>177</v>
      </c>
      <c r="L770" s="39"/>
      <c r="M770" s="198" t="s">
        <v>1</v>
      </c>
      <c r="N770" s="199" t="s">
        <v>42</v>
      </c>
      <c r="O770" s="71"/>
      <c r="P770" s="200">
        <f>O770*H770</f>
        <v>0</v>
      </c>
      <c r="Q770" s="200">
        <v>0</v>
      </c>
      <c r="R770" s="200">
        <f>Q770*H770</f>
        <v>0</v>
      </c>
      <c r="S770" s="200">
        <v>0</v>
      </c>
      <c r="T770" s="201">
        <f>S770*H770</f>
        <v>0</v>
      </c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R770" s="202" t="s">
        <v>264</v>
      </c>
      <c r="AT770" s="202" t="s">
        <v>173</v>
      </c>
      <c r="AU770" s="202" t="s">
        <v>87</v>
      </c>
      <c r="AY770" s="17" t="s">
        <v>171</v>
      </c>
      <c r="BE770" s="203">
        <f>IF(N770="základní",J770,0)</f>
        <v>31878</v>
      </c>
      <c r="BF770" s="203">
        <f>IF(N770="snížená",J770,0)</f>
        <v>0</v>
      </c>
      <c r="BG770" s="203">
        <f>IF(N770="zákl. přenesená",J770,0)</f>
        <v>0</v>
      </c>
      <c r="BH770" s="203">
        <f>IF(N770="sníž. přenesená",J770,0)</f>
        <v>0</v>
      </c>
      <c r="BI770" s="203">
        <f>IF(N770="nulová",J770,0)</f>
        <v>0</v>
      </c>
      <c r="BJ770" s="17" t="s">
        <v>85</v>
      </c>
      <c r="BK770" s="203">
        <f>ROUND(I770*H770,2)</f>
        <v>31878</v>
      </c>
      <c r="BL770" s="17" t="s">
        <v>264</v>
      </c>
      <c r="BM770" s="202" t="s">
        <v>1101</v>
      </c>
    </row>
    <row r="771" spans="1:65" s="12" customFormat="1" ht="11.25">
      <c r="B771" s="204"/>
      <c r="C771" s="205"/>
      <c r="D771" s="206" t="s">
        <v>180</v>
      </c>
      <c r="E771" s="207" t="s">
        <v>1</v>
      </c>
      <c r="F771" s="208" t="s">
        <v>1102</v>
      </c>
      <c r="G771" s="205"/>
      <c r="H771" s="207" t="s">
        <v>1</v>
      </c>
      <c r="I771" s="209"/>
      <c r="J771" s="205"/>
      <c r="K771" s="205"/>
      <c r="L771" s="210"/>
      <c r="M771" s="211"/>
      <c r="N771" s="212"/>
      <c r="O771" s="212"/>
      <c r="P771" s="212"/>
      <c r="Q771" s="212"/>
      <c r="R771" s="212"/>
      <c r="S771" s="212"/>
      <c r="T771" s="213"/>
      <c r="AT771" s="214" t="s">
        <v>180</v>
      </c>
      <c r="AU771" s="214" t="s">
        <v>87</v>
      </c>
      <c r="AV771" s="12" t="s">
        <v>85</v>
      </c>
      <c r="AW771" s="12" t="s">
        <v>32</v>
      </c>
      <c r="AX771" s="12" t="s">
        <v>77</v>
      </c>
      <c r="AY771" s="214" t="s">
        <v>171</v>
      </c>
    </row>
    <row r="772" spans="1:65" s="12" customFormat="1" ht="11.25">
      <c r="B772" s="204"/>
      <c r="C772" s="205"/>
      <c r="D772" s="206" t="s">
        <v>180</v>
      </c>
      <c r="E772" s="207" t="s">
        <v>1</v>
      </c>
      <c r="F772" s="208" t="s">
        <v>1103</v>
      </c>
      <c r="G772" s="205"/>
      <c r="H772" s="207" t="s">
        <v>1</v>
      </c>
      <c r="I772" s="209"/>
      <c r="J772" s="205"/>
      <c r="K772" s="205"/>
      <c r="L772" s="210"/>
      <c r="M772" s="211"/>
      <c r="N772" s="212"/>
      <c r="O772" s="212"/>
      <c r="P772" s="212"/>
      <c r="Q772" s="212"/>
      <c r="R772" s="212"/>
      <c r="S772" s="212"/>
      <c r="T772" s="213"/>
      <c r="AT772" s="214" t="s">
        <v>180</v>
      </c>
      <c r="AU772" s="214" t="s">
        <v>87</v>
      </c>
      <c r="AV772" s="12" t="s">
        <v>85</v>
      </c>
      <c r="AW772" s="12" t="s">
        <v>32</v>
      </c>
      <c r="AX772" s="12" t="s">
        <v>77</v>
      </c>
      <c r="AY772" s="214" t="s">
        <v>171</v>
      </c>
    </row>
    <row r="773" spans="1:65" s="12" customFormat="1" ht="11.25">
      <c r="B773" s="204"/>
      <c r="C773" s="205"/>
      <c r="D773" s="206" t="s">
        <v>180</v>
      </c>
      <c r="E773" s="207" t="s">
        <v>1</v>
      </c>
      <c r="F773" s="208" t="s">
        <v>1104</v>
      </c>
      <c r="G773" s="205"/>
      <c r="H773" s="207" t="s">
        <v>1</v>
      </c>
      <c r="I773" s="209"/>
      <c r="J773" s="205"/>
      <c r="K773" s="205"/>
      <c r="L773" s="210"/>
      <c r="M773" s="211"/>
      <c r="N773" s="212"/>
      <c r="O773" s="212"/>
      <c r="P773" s="212"/>
      <c r="Q773" s="212"/>
      <c r="R773" s="212"/>
      <c r="S773" s="212"/>
      <c r="T773" s="213"/>
      <c r="AT773" s="214" t="s">
        <v>180</v>
      </c>
      <c r="AU773" s="214" t="s">
        <v>87</v>
      </c>
      <c r="AV773" s="12" t="s">
        <v>85</v>
      </c>
      <c r="AW773" s="12" t="s">
        <v>32</v>
      </c>
      <c r="AX773" s="12" t="s">
        <v>77</v>
      </c>
      <c r="AY773" s="214" t="s">
        <v>171</v>
      </c>
    </row>
    <row r="774" spans="1:65" s="13" customFormat="1" ht="11.25">
      <c r="B774" s="215"/>
      <c r="C774" s="216"/>
      <c r="D774" s="206" t="s">
        <v>180</v>
      </c>
      <c r="E774" s="217" t="s">
        <v>1</v>
      </c>
      <c r="F774" s="218" t="s">
        <v>1105</v>
      </c>
      <c r="G774" s="216"/>
      <c r="H774" s="219">
        <v>462</v>
      </c>
      <c r="I774" s="220"/>
      <c r="J774" s="216"/>
      <c r="K774" s="216"/>
      <c r="L774" s="221"/>
      <c r="M774" s="222"/>
      <c r="N774" s="223"/>
      <c r="O774" s="223"/>
      <c r="P774" s="223"/>
      <c r="Q774" s="223"/>
      <c r="R774" s="223"/>
      <c r="S774" s="223"/>
      <c r="T774" s="224"/>
      <c r="AT774" s="225" t="s">
        <v>180</v>
      </c>
      <c r="AU774" s="225" t="s">
        <v>87</v>
      </c>
      <c r="AV774" s="13" t="s">
        <v>87</v>
      </c>
      <c r="AW774" s="13" t="s">
        <v>32</v>
      </c>
      <c r="AX774" s="13" t="s">
        <v>85</v>
      </c>
      <c r="AY774" s="225" t="s">
        <v>171</v>
      </c>
    </row>
    <row r="775" spans="1:65" s="1" customFormat="1" ht="24.2" customHeight="1">
      <c r="A775" s="34"/>
      <c r="B775" s="35"/>
      <c r="C775" s="237" t="s">
        <v>1106</v>
      </c>
      <c r="D775" s="237" t="s">
        <v>212</v>
      </c>
      <c r="E775" s="238" t="s">
        <v>1107</v>
      </c>
      <c r="F775" s="239" t="s">
        <v>1108</v>
      </c>
      <c r="G775" s="240" t="s">
        <v>220</v>
      </c>
      <c r="H775" s="241">
        <v>236</v>
      </c>
      <c r="I775" s="242">
        <v>180</v>
      </c>
      <c r="J775" s="241">
        <f>ROUND(I775*H775,2)</f>
        <v>42480</v>
      </c>
      <c r="K775" s="239" t="s">
        <v>177</v>
      </c>
      <c r="L775" s="243"/>
      <c r="M775" s="244" t="s">
        <v>1</v>
      </c>
      <c r="N775" s="245" t="s">
        <v>42</v>
      </c>
      <c r="O775" s="71"/>
      <c r="P775" s="200">
        <f>O775*H775</f>
        <v>0</v>
      </c>
      <c r="Q775" s="200">
        <v>6.0000000000000001E-3</v>
      </c>
      <c r="R775" s="200">
        <f>Q775*H775</f>
        <v>1.4159999999999999</v>
      </c>
      <c r="S775" s="200">
        <v>0</v>
      </c>
      <c r="T775" s="201">
        <f>S775*H775</f>
        <v>0</v>
      </c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R775" s="202" t="s">
        <v>360</v>
      </c>
      <c r="AT775" s="202" t="s">
        <v>212</v>
      </c>
      <c r="AU775" s="202" t="s">
        <v>87</v>
      </c>
      <c r="AY775" s="17" t="s">
        <v>171</v>
      </c>
      <c r="BE775" s="203">
        <f>IF(N775="základní",J775,0)</f>
        <v>42480</v>
      </c>
      <c r="BF775" s="203">
        <f>IF(N775="snížená",J775,0)</f>
        <v>0</v>
      </c>
      <c r="BG775" s="203">
        <f>IF(N775="zákl. přenesená",J775,0)</f>
        <v>0</v>
      </c>
      <c r="BH775" s="203">
        <f>IF(N775="sníž. přenesená",J775,0)</f>
        <v>0</v>
      </c>
      <c r="BI775" s="203">
        <f>IF(N775="nulová",J775,0)</f>
        <v>0</v>
      </c>
      <c r="BJ775" s="17" t="s">
        <v>85</v>
      </c>
      <c r="BK775" s="203">
        <f>ROUND(I775*H775,2)</f>
        <v>42480</v>
      </c>
      <c r="BL775" s="17" t="s">
        <v>264</v>
      </c>
      <c r="BM775" s="202" t="s">
        <v>1109</v>
      </c>
    </row>
    <row r="776" spans="1:65" s="12" customFormat="1" ht="11.25">
      <c r="B776" s="204"/>
      <c r="C776" s="205"/>
      <c r="D776" s="206" t="s">
        <v>180</v>
      </c>
      <c r="E776" s="207" t="s">
        <v>1</v>
      </c>
      <c r="F776" s="208" t="s">
        <v>1102</v>
      </c>
      <c r="G776" s="205"/>
      <c r="H776" s="207" t="s">
        <v>1</v>
      </c>
      <c r="I776" s="209"/>
      <c r="J776" s="205"/>
      <c r="K776" s="205"/>
      <c r="L776" s="210"/>
      <c r="M776" s="211"/>
      <c r="N776" s="212"/>
      <c r="O776" s="212"/>
      <c r="P776" s="212"/>
      <c r="Q776" s="212"/>
      <c r="R776" s="212"/>
      <c r="S776" s="212"/>
      <c r="T776" s="213"/>
      <c r="AT776" s="214" t="s">
        <v>180</v>
      </c>
      <c r="AU776" s="214" t="s">
        <v>87</v>
      </c>
      <c r="AV776" s="12" t="s">
        <v>85</v>
      </c>
      <c r="AW776" s="12" t="s">
        <v>32</v>
      </c>
      <c r="AX776" s="12" t="s">
        <v>77</v>
      </c>
      <c r="AY776" s="214" t="s">
        <v>171</v>
      </c>
    </row>
    <row r="777" spans="1:65" s="12" customFormat="1" ht="11.25">
      <c r="B777" s="204"/>
      <c r="C777" s="205"/>
      <c r="D777" s="206" t="s">
        <v>180</v>
      </c>
      <c r="E777" s="207" t="s">
        <v>1</v>
      </c>
      <c r="F777" s="208" t="s">
        <v>1110</v>
      </c>
      <c r="G777" s="205"/>
      <c r="H777" s="207" t="s">
        <v>1</v>
      </c>
      <c r="I777" s="209"/>
      <c r="J777" s="205"/>
      <c r="K777" s="205"/>
      <c r="L777" s="210"/>
      <c r="M777" s="211"/>
      <c r="N777" s="212"/>
      <c r="O777" s="212"/>
      <c r="P777" s="212"/>
      <c r="Q777" s="212"/>
      <c r="R777" s="212"/>
      <c r="S777" s="212"/>
      <c r="T777" s="213"/>
      <c r="AT777" s="214" t="s">
        <v>180</v>
      </c>
      <c r="AU777" s="214" t="s">
        <v>87</v>
      </c>
      <c r="AV777" s="12" t="s">
        <v>85</v>
      </c>
      <c r="AW777" s="12" t="s">
        <v>32</v>
      </c>
      <c r="AX777" s="12" t="s">
        <v>77</v>
      </c>
      <c r="AY777" s="214" t="s">
        <v>171</v>
      </c>
    </row>
    <row r="778" spans="1:65" s="13" customFormat="1" ht="11.25">
      <c r="B778" s="215"/>
      <c r="C778" s="216"/>
      <c r="D778" s="206" t="s">
        <v>180</v>
      </c>
      <c r="E778" s="217" t="s">
        <v>1</v>
      </c>
      <c r="F778" s="218" t="s">
        <v>1111</v>
      </c>
      <c r="G778" s="216"/>
      <c r="H778" s="219">
        <v>236</v>
      </c>
      <c r="I778" s="220"/>
      <c r="J778" s="216"/>
      <c r="K778" s="216"/>
      <c r="L778" s="221"/>
      <c r="M778" s="222"/>
      <c r="N778" s="223"/>
      <c r="O778" s="223"/>
      <c r="P778" s="223"/>
      <c r="Q778" s="223"/>
      <c r="R778" s="223"/>
      <c r="S778" s="223"/>
      <c r="T778" s="224"/>
      <c r="AT778" s="225" t="s">
        <v>180</v>
      </c>
      <c r="AU778" s="225" t="s">
        <v>87</v>
      </c>
      <c r="AV778" s="13" t="s">
        <v>87</v>
      </c>
      <c r="AW778" s="13" t="s">
        <v>32</v>
      </c>
      <c r="AX778" s="13" t="s">
        <v>85</v>
      </c>
      <c r="AY778" s="225" t="s">
        <v>171</v>
      </c>
    </row>
    <row r="779" spans="1:65" s="12" customFormat="1" ht="11.25">
      <c r="B779" s="204"/>
      <c r="C779" s="205"/>
      <c r="D779" s="206" t="s">
        <v>180</v>
      </c>
      <c r="E779" s="207" t="s">
        <v>1</v>
      </c>
      <c r="F779" s="208" t="s">
        <v>1112</v>
      </c>
      <c r="G779" s="205"/>
      <c r="H779" s="207" t="s">
        <v>1</v>
      </c>
      <c r="I779" s="209"/>
      <c r="J779" s="205"/>
      <c r="K779" s="205"/>
      <c r="L779" s="210"/>
      <c r="M779" s="211"/>
      <c r="N779" s="212"/>
      <c r="O779" s="212"/>
      <c r="P779" s="212"/>
      <c r="Q779" s="212"/>
      <c r="R779" s="212"/>
      <c r="S779" s="212"/>
      <c r="T779" s="213"/>
      <c r="AT779" s="214" t="s">
        <v>180</v>
      </c>
      <c r="AU779" s="214" t="s">
        <v>87</v>
      </c>
      <c r="AV779" s="12" t="s">
        <v>85</v>
      </c>
      <c r="AW779" s="12" t="s">
        <v>32</v>
      </c>
      <c r="AX779" s="12" t="s">
        <v>77</v>
      </c>
      <c r="AY779" s="214" t="s">
        <v>171</v>
      </c>
    </row>
    <row r="780" spans="1:65" s="1" customFormat="1" ht="24.2" customHeight="1">
      <c r="A780" s="34"/>
      <c r="B780" s="35"/>
      <c r="C780" s="237" t="s">
        <v>1113</v>
      </c>
      <c r="D780" s="237" t="s">
        <v>212</v>
      </c>
      <c r="E780" s="238" t="s">
        <v>1114</v>
      </c>
      <c r="F780" s="239" t="s">
        <v>1115</v>
      </c>
      <c r="G780" s="240" t="s">
        <v>220</v>
      </c>
      <c r="H780" s="241">
        <v>236</v>
      </c>
      <c r="I780" s="242">
        <v>209</v>
      </c>
      <c r="J780" s="241">
        <f>ROUND(I780*H780,2)</f>
        <v>49324</v>
      </c>
      <c r="K780" s="239" t="s">
        <v>177</v>
      </c>
      <c r="L780" s="243"/>
      <c r="M780" s="244" t="s">
        <v>1</v>
      </c>
      <c r="N780" s="245" t="s">
        <v>42</v>
      </c>
      <c r="O780" s="71"/>
      <c r="P780" s="200">
        <f>O780*H780</f>
        <v>0</v>
      </c>
      <c r="Q780" s="200">
        <v>7.0000000000000001E-3</v>
      </c>
      <c r="R780" s="200">
        <f>Q780*H780</f>
        <v>1.6520000000000001</v>
      </c>
      <c r="S780" s="200">
        <v>0</v>
      </c>
      <c r="T780" s="201">
        <f>S780*H780</f>
        <v>0</v>
      </c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R780" s="202" t="s">
        <v>360</v>
      </c>
      <c r="AT780" s="202" t="s">
        <v>212</v>
      </c>
      <c r="AU780" s="202" t="s">
        <v>87</v>
      </c>
      <c r="AY780" s="17" t="s">
        <v>171</v>
      </c>
      <c r="BE780" s="203">
        <f>IF(N780="základní",J780,0)</f>
        <v>49324</v>
      </c>
      <c r="BF780" s="203">
        <f>IF(N780="snížená",J780,0)</f>
        <v>0</v>
      </c>
      <c r="BG780" s="203">
        <f>IF(N780="zákl. přenesená",J780,0)</f>
        <v>0</v>
      </c>
      <c r="BH780" s="203">
        <f>IF(N780="sníž. přenesená",J780,0)</f>
        <v>0</v>
      </c>
      <c r="BI780" s="203">
        <f>IF(N780="nulová",J780,0)</f>
        <v>0</v>
      </c>
      <c r="BJ780" s="17" t="s">
        <v>85</v>
      </c>
      <c r="BK780" s="203">
        <f>ROUND(I780*H780,2)</f>
        <v>49324</v>
      </c>
      <c r="BL780" s="17" t="s">
        <v>264</v>
      </c>
      <c r="BM780" s="202" t="s">
        <v>1116</v>
      </c>
    </row>
    <row r="781" spans="1:65" s="12" customFormat="1" ht="11.25">
      <c r="B781" s="204"/>
      <c r="C781" s="205"/>
      <c r="D781" s="206" t="s">
        <v>180</v>
      </c>
      <c r="E781" s="207" t="s">
        <v>1</v>
      </c>
      <c r="F781" s="208" t="s">
        <v>1102</v>
      </c>
      <c r="G781" s="205"/>
      <c r="H781" s="207" t="s">
        <v>1</v>
      </c>
      <c r="I781" s="209"/>
      <c r="J781" s="205"/>
      <c r="K781" s="205"/>
      <c r="L781" s="210"/>
      <c r="M781" s="211"/>
      <c r="N781" s="212"/>
      <c r="O781" s="212"/>
      <c r="P781" s="212"/>
      <c r="Q781" s="212"/>
      <c r="R781" s="212"/>
      <c r="S781" s="212"/>
      <c r="T781" s="213"/>
      <c r="AT781" s="214" t="s">
        <v>180</v>
      </c>
      <c r="AU781" s="214" t="s">
        <v>87</v>
      </c>
      <c r="AV781" s="12" t="s">
        <v>85</v>
      </c>
      <c r="AW781" s="12" t="s">
        <v>32</v>
      </c>
      <c r="AX781" s="12" t="s">
        <v>77</v>
      </c>
      <c r="AY781" s="214" t="s">
        <v>171</v>
      </c>
    </row>
    <row r="782" spans="1:65" s="12" customFormat="1" ht="11.25">
      <c r="B782" s="204"/>
      <c r="C782" s="205"/>
      <c r="D782" s="206" t="s">
        <v>180</v>
      </c>
      <c r="E782" s="207" t="s">
        <v>1</v>
      </c>
      <c r="F782" s="208" t="s">
        <v>1110</v>
      </c>
      <c r="G782" s="205"/>
      <c r="H782" s="207" t="s">
        <v>1</v>
      </c>
      <c r="I782" s="209"/>
      <c r="J782" s="205"/>
      <c r="K782" s="205"/>
      <c r="L782" s="210"/>
      <c r="M782" s="211"/>
      <c r="N782" s="212"/>
      <c r="O782" s="212"/>
      <c r="P782" s="212"/>
      <c r="Q782" s="212"/>
      <c r="R782" s="212"/>
      <c r="S782" s="212"/>
      <c r="T782" s="213"/>
      <c r="AT782" s="214" t="s">
        <v>180</v>
      </c>
      <c r="AU782" s="214" t="s">
        <v>87</v>
      </c>
      <c r="AV782" s="12" t="s">
        <v>85</v>
      </c>
      <c r="AW782" s="12" t="s">
        <v>32</v>
      </c>
      <c r="AX782" s="12" t="s">
        <v>77</v>
      </c>
      <c r="AY782" s="214" t="s">
        <v>171</v>
      </c>
    </row>
    <row r="783" spans="1:65" s="13" customFormat="1" ht="11.25">
      <c r="B783" s="215"/>
      <c r="C783" s="216"/>
      <c r="D783" s="206" t="s">
        <v>180</v>
      </c>
      <c r="E783" s="217" t="s">
        <v>1</v>
      </c>
      <c r="F783" s="218" t="s">
        <v>1111</v>
      </c>
      <c r="G783" s="216"/>
      <c r="H783" s="219">
        <v>236</v>
      </c>
      <c r="I783" s="220"/>
      <c r="J783" s="216"/>
      <c r="K783" s="216"/>
      <c r="L783" s="221"/>
      <c r="M783" s="222"/>
      <c r="N783" s="223"/>
      <c r="O783" s="223"/>
      <c r="P783" s="223"/>
      <c r="Q783" s="223"/>
      <c r="R783" s="223"/>
      <c r="S783" s="223"/>
      <c r="T783" s="224"/>
      <c r="AT783" s="225" t="s">
        <v>180</v>
      </c>
      <c r="AU783" s="225" t="s">
        <v>87</v>
      </c>
      <c r="AV783" s="13" t="s">
        <v>87</v>
      </c>
      <c r="AW783" s="13" t="s">
        <v>32</v>
      </c>
      <c r="AX783" s="13" t="s">
        <v>85</v>
      </c>
      <c r="AY783" s="225" t="s">
        <v>171</v>
      </c>
    </row>
    <row r="784" spans="1:65" s="12" customFormat="1" ht="11.25">
      <c r="B784" s="204"/>
      <c r="C784" s="205"/>
      <c r="D784" s="206" t="s">
        <v>180</v>
      </c>
      <c r="E784" s="207" t="s">
        <v>1</v>
      </c>
      <c r="F784" s="208" t="s">
        <v>1112</v>
      </c>
      <c r="G784" s="205"/>
      <c r="H784" s="207" t="s">
        <v>1</v>
      </c>
      <c r="I784" s="209"/>
      <c r="J784" s="205"/>
      <c r="K784" s="205"/>
      <c r="L784" s="210"/>
      <c r="M784" s="211"/>
      <c r="N784" s="212"/>
      <c r="O784" s="212"/>
      <c r="P784" s="212"/>
      <c r="Q784" s="212"/>
      <c r="R784" s="212"/>
      <c r="S784" s="212"/>
      <c r="T784" s="213"/>
      <c r="AT784" s="214" t="s">
        <v>180</v>
      </c>
      <c r="AU784" s="214" t="s">
        <v>87</v>
      </c>
      <c r="AV784" s="12" t="s">
        <v>85</v>
      </c>
      <c r="AW784" s="12" t="s">
        <v>32</v>
      </c>
      <c r="AX784" s="12" t="s">
        <v>77</v>
      </c>
      <c r="AY784" s="214" t="s">
        <v>171</v>
      </c>
    </row>
    <row r="785" spans="1:65" s="1" customFormat="1" ht="24.2" customHeight="1">
      <c r="A785" s="34"/>
      <c r="B785" s="35"/>
      <c r="C785" s="192" t="s">
        <v>1117</v>
      </c>
      <c r="D785" s="192" t="s">
        <v>173</v>
      </c>
      <c r="E785" s="193" t="s">
        <v>1118</v>
      </c>
      <c r="F785" s="194" t="s">
        <v>1119</v>
      </c>
      <c r="G785" s="195" t="s">
        <v>220</v>
      </c>
      <c r="H785" s="196">
        <v>231</v>
      </c>
      <c r="I785" s="197">
        <v>69</v>
      </c>
      <c r="J785" s="196">
        <f>ROUND(I785*H785,2)</f>
        <v>15939</v>
      </c>
      <c r="K785" s="194" t="s">
        <v>177</v>
      </c>
      <c r="L785" s="39"/>
      <c r="M785" s="198" t="s">
        <v>1</v>
      </c>
      <c r="N785" s="199" t="s">
        <v>42</v>
      </c>
      <c r="O785" s="71"/>
      <c r="P785" s="200">
        <f>O785*H785</f>
        <v>0</v>
      </c>
      <c r="Q785" s="200">
        <v>0</v>
      </c>
      <c r="R785" s="200">
        <f>Q785*H785</f>
        <v>0</v>
      </c>
      <c r="S785" s="200">
        <v>0</v>
      </c>
      <c r="T785" s="201">
        <f>S785*H785</f>
        <v>0</v>
      </c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R785" s="202" t="s">
        <v>264</v>
      </c>
      <c r="AT785" s="202" t="s">
        <v>173</v>
      </c>
      <c r="AU785" s="202" t="s">
        <v>87</v>
      </c>
      <c r="AY785" s="17" t="s">
        <v>171</v>
      </c>
      <c r="BE785" s="203">
        <f>IF(N785="základní",J785,0)</f>
        <v>15939</v>
      </c>
      <c r="BF785" s="203">
        <f>IF(N785="snížená",J785,0)</f>
        <v>0</v>
      </c>
      <c r="BG785" s="203">
        <f>IF(N785="zákl. přenesená",J785,0)</f>
        <v>0</v>
      </c>
      <c r="BH785" s="203">
        <f>IF(N785="sníž. přenesená",J785,0)</f>
        <v>0</v>
      </c>
      <c r="BI785" s="203">
        <f>IF(N785="nulová",J785,0)</f>
        <v>0</v>
      </c>
      <c r="BJ785" s="17" t="s">
        <v>85</v>
      </c>
      <c r="BK785" s="203">
        <f>ROUND(I785*H785,2)</f>
        <v>15939</v>
      </c>
      <c r="BL785" s="17" t="s">
        <v>264</v>
      </c>
      <c r="BM785" s="202" t="s">
        <v>1120</v>
      </c>
    </row>
    <row r="786" spans="1:65" s="12" customFormat="1" ht="11.25">
      <c r="B786" s="204"/>
      <c r="C786" s="205"/>
      <c r="D786" s="206" t="s">
        <v>180</v>
      </c>
      <c r="E786" s="207" t="s">
        <v>1</v>
      </c>
      <c r="F786" s="208" t="s">
        <v>1102</v>
      </c>
      <c r="G786" s="205"/>
      <c r="H786" s="207" t="s">
        <v>1</v>
      </c>
      <c r="I786" s="209"/>
      <c r="J786" s="205"/>
      <c r="K786" s="205"/>
      <c r="L786" s="210"/>
      <c r="M786" s="211"/>
      <c r="N786" s="212"/>
      <c r="O786" s="212"/>
      <c r="P786" s="212"/>
      <c r="Q786" s="212"/>
      <c r="R786" s="212"/>
      <c r="S786" s="212"/>
      <c r="T786" s="213"/>
      <c r="AT786" s="214" t="s">
        <v>180</v>
      </c>
      <c r="AU786" s="214" t="s">
        <v>87</v>
      </c>
      <c r="AV786" s="12" t="s">
        <v>85</v>
      </c>
      <c r="AW786" s="12" t="s">
        <v>32</v>
      </c>
      <c r="AX786" s="12" t="s">
        <v>77</v>
      </c>
      <c r="AY786" s="214" t="s">
        <v>171</v>
      </c>
    </row>
    <row r="787" spans="1:65" s="12" customFormat="1" ht="11.25">
      <c r="B787" s="204"/>
      <c r="C787" s="205"/>
      <c r="D787" s="206" t="s">
        <v>180</v>
      </c>
      <c r="E787" s="207" t="s">
        <v>1</v>
      </c>
      <c r="F787" s="208" t="s">
        <v>1121</v>
      </c>
      <c r="G787" s="205"/>
      <c r="H787" s="207" t="s">
        <v>1</v>
      </c>
      <c r="I787" s="209"/>
      <c r="J787" s="205"/>
      <c r="K787" s="205"/>
      <c r="L787" s="210"/>
      <c r="M787" s="211"/>
      <c r="N787" s="212"/>
      <c r="O787" s="212"/>
      <c r="P787" s="212"/>
      <c r="Q787" s="212"/>
      <c r="R787" s="212"/>
      <c r="S787" s="212"/>
      <c r="T787" s="213"/>
      <c r="AT787" s="214" t="s">
        <v>180</v>
      </c>
      <c r="AU787" s="214" t="s">
        <v>87</v>
      </c>
      <c r="AV787" s="12" t="s">
        <v>85</v>
      </c>
      <c r="AW787" s="12" t="s">
        <v>32</v>
      </c>
      <c r="AX787" s="12" t="s">
        <v>77</v>
      </c>
      <c r="AY787" s="214" t="s">
        <v>171</v>
      </c>
    </row>
    <row r="788" spans="1:65" s="12" customFormat="1" ht="11.25">
      <c r="B788" s="204"/>
      <c r="C788" s="205"/>
      <c r="D788" s="206" t="s">
        <v>180</v>
      </c>
      <c r="E788" s="207" t="s">
        <v>1</v>
      </c>
      <c r="F788" s="208" t="s">
        <v>1122</v>
      </c>
      <c r="G788" s="205"/>
      <c r="H788" s="207" t="s">
        <v>1</v>
      </c>
      <c r="I788" s="209"/>
      <c r="J788" s="205"/>
      <c r="K788" s="205"/>
      <c r="L788" s="210"/>
      <c r="M788" s="211"/>
      <c r="N788" s="212"/>
      <c r="O788" s="212"/>
      <c r="P788" s="212"/>
      <c r="Q788" s="212"/>
      <c r="R788" s="212"/>
      <c r="S788" s="212"/>
      <c r="T788" s="213"/>
      <c r="AT788" s="214" t="s">
        <v>180</v>
      </c>
      <c r="AU788" s="214" t="s">
        <v>87</v>
      </c>
      <c r="AV788" s="12" t="s">
        <v>85</v>
      </c>
      <c r="AW788" s="12" t="s">
        <v>32</v>
      </c>
      <c r="AX788" s="12" t="s">
        <v>77</v>
      </c>
      <c r="AY788" s="214" t="s">
        <v>171</v>
      </c>
    </row>
    <row r="789" spans="1:65" s="13" customFormat="1" ht="11.25">
      <c r="B789" s="215"/>
      <c r="C789" s="216"/>
      <c r="D789" s="206" t="s">
        <v>180</v>
      </c>
      <c r="E789" s="217" t="s">
        <v>1</v>
      </c>
      <c r="F789" s="218" t="s">
        <v>1123</v>
      </c>
      <c r="G789" s="216"/>
      <c r="H789" s="219">
        <v>231</v>
      </c>
      <c r="I789" s="220"/>
      <c r="J789" s="216"/>
      <c r="K789" s="216"/>
      <c r="L789" s="221"/>
      <c r="M789" s="222"/>
      <c r="N789" s="223"/>
      <c r="O789" s="223"/>
      <c r="P789" s="223"/>
      <c r="Q789" s="223"/>
      <c r="R789" s="223"/>
      <c r="S789" s="223"/>
      <c r="T789" s="224"/>
      <c r="AT789" s="225" t="s">
        <v>180</v>
      </c>
      <c r="AU789" s="225" t="s">
        <v>87</v>
      </c>
      <c r="AV789" s="13" t="s">
        <v>87</v>
      </c>
      <c r="AW789" s="13" t="s">
        <v>32</v>
      </c>
      <c r="AX789" s="13" t="s">
        <v>85</v>
      </c>
      <c r="AY789" s="225" t="s">
        <v>171</v>
      </c>
    </row>
    <row r="790" spans="1:65" s="1" customFormat="1" ht="24.2" customHeight="1">
      <c r="A790" s="34"/>
      <c r="B790" s="35"/>
      <c r="C790" s="237" t="s">
        <v>1124</v>
      </c>
      <c r="D790" s="237" t="s">
        <v>212</v>
      </c>
      <c r="E790" s="238" t="s">
        <v>1125</v>
      </c>
      <c r="F790" s="239" t="s">
        <v>1126</v>
      </c>
      <c r="G790" s="240" t="s">
        <v>220</v>
      </c>
      <c r="H790" s="241">
        <v>236</v>
      </c>
      <c r="I790" s="242">
        <v>67</v>
      </c>
      <c r="J790" s="241">
        <f>ROUND(I790*H790,2)</f>
        <v>15812</v>
      </c>
      <c r="K790" s="239" t="s">
        <v>177</v>
      </c>
      <c r="L790" s="243"/>
      <c r="M790" s="244" t="s">
        <v>1</v>
      </c>
      <c r="N790" s="245" t="s">
        <v>42</v>
      </c>
      <c r="O790" s="71"/>
      <c r="P790" s="200">
        <f>O790*H790</f>
        <v>0</v>
      </c>
      <c r="Q790" s="200">
        <v>1.4E-3</v>
      </c>
      <c r="R790" s="200">
        <f>Q790*H790</f>
        <v>0.33039999999999997</v>
      </c>
      <c r="S790" s="200">
        <v>0</v>
      </c>
      <c r="T790" s="201">
        <f>S790*H790</f>
        <v>0</v>
      </c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R790" s="202" t="s">
        <v>360</v>
      </c>
      <c r="AT790" s="202" t="s">
        <v>212</v>
      </c>
      <c r="AU790" s="202" t="s">
        <v>87</v>
      </c>
      <c r="AY790" s="17" t="s">
        <v>171</v>
      </c>
      <c r="BE790" s="203">
        <f>IF(N790="základní",J790,0)</f>
        <v>15812</v>
      </c>
      <c r="BF790" s="203">
        <f>IF(N790="snížená",J790,0)</f>
        <v>0</v>
      </c>
      <c r="BG790" s="203">
        <f>IF(N790="zákl. přenesená",J790,0)</f>
        <v>0</v>
      </c>
      <c r="BH790" s="203">
        <f>IF(N790="sníž. přenesená",J790,0)</f>
        <v>0</v>
      </c>
      <c r="BI790" s="203">
        <f>IF(N790="nulová",J790,0)</f>
        <v>0</v>
      </c>
      <c r="BJ790" s="17" t="s">
        <v>85</v>
      </c>
      <c r="BK790" s="203">
        <f>ROUND(I790*H790,2)</f>
        <v>15812</v>
      </c>
      <c r="BL790" s="17" t="s">
        <v>264</v>
      </c>
      <c r="BM790" s="202" t="s">
        <v>1127</v>
      </c>
    </row>
    <row r="791" spans="1:65" s="12" customFormat="1" ht="11.25">
      <c r="B791" s="204"/>
      <c r="C791" s="205"/>
      <c r="D791" s="206" t="s">
        <v>180</v>
      </c>
      <c r="E791" s="207" t="s">
        <v>1</v>
      </c>
      <c r="F791" s="208" t="s">
        <v>1102</v>
      </c>
      <c r="G791" s="205"/>
      <c r="H791" s="207" t="s">
        <v>1</v>
      </c>
      <c r="I791" s="209"/>
      <c r="J791" s="205"/>
      <c r="K791" s="205"/>
      <c r="L791" s="210"/>
      <c r="M791" s="211"/>
      <c r="N791" s="212"/>
      <c r="O791" s="212"/>
      <c r="P791" s="212"/>
      <c r="Q791" s="212"/>
      <c r="R791" s="212"/>
      <c r="S791" s="212"/>
      <c r="T791" s="213"/>
      <c r="AT791" s="214" t="s">
        <v>180</v>
      </c>
      <c r="AU791" s="214" t="s">
        <v>87</v>
      </c>
      <c r="AV791" s="12" t="s">
        <v>85</v>
      </c>
      <c r="AW791" s="12" t="s">
        <v>32</v>
      </c>
      <c r="AX791" s="12" t="s">
        <v>77</v>
      </c>
      <c r="AY791" s="214" t="s">
        <v>171</v>
      </c>
    </row>
    <row r="792" spans="1:65" s="13" customFormat="1" ht="11.25">
      <c r="B792" s="215"/>
      <c r="C792" s="216"/>
      <c r="D792" s="206" t="s">
        <v>180</v>
      </c>
      <c r="E792" s="217" t="s">
        <v>1</v>
      </c>
      <c r="F792" s="218" t="s">
        <v>1111</v>
      </c>
      <c r="G792" s="216"/>
      <c r="H792" s="219">
        <v>236</v>
      </c>
      <c r="I792" s="220"/>
      <c r="J792" s="216"/>
      <c r="K792" s="216"/>
      <c r="L792" s="221"/>
      <c r="M792" s="222"/>
      <c r="N792" s="223"/>
      <c r="O792" s="223"/>
      <c r="P792" s="223"/>
      <c r="Q792" s="223"/>
      <c r="R792" s="223"/>
      <c r="S792" s="223"/>
      <c r="T792" s="224"/>
      <c r="AT792" s="225" t="s">
        <v>180</v>
      </c>
      <c r="AU792" s="225" t="s">
        <v>87</v>
      </c>
      <c r="AV792" s="13" t="s">
        <v>87</v>
      </c>
      <c r="AW792" s="13" t="s">
        <v>32</v>
      </c>
      <c r="AX792" s="13" t="s">
        <v>85</v>
      </c>
      <c r="AY792" s="225" t="s">
        <v>171</v>
      </c>
    </row>
    <row r="793" spans="1:65" s="12" customFormat="1" ht="11.25">
      <c r="B793" s="204"/>
      <c r="C793" s="205"/>
      <c r="D793" s="206" t="s">
        <v>180</v>
      </c>
      <c r="E793" s="207" t="s">
        <v>1</v>
      </c>
      <c r="F793" s="208" t="s">
        <v>1112</v>
      </c>
      <c r="G793" s="205"/>
      <c r="H793" s="207" t="s">
        <v>1</v>
      </c>
      <c r="I793" s="209"/>
      <c r="J793" s="205"/>
      <c r="K793" s="205"/>
      <c r="L793" s="210"/>
      <c r="M793" s="211"/>
      <c r="N793" s="212"/>
      <c r="O793" s="212"/>
      <c r="P793" s="212"/>
      <c r="Q793" s="212"/>
      <c r="R793" s="212"/>
      <c r="S793" s="212"/>
      <c r="T793" s="213"/>
      <c r="AT793" s="214" t="s">
        <v>180</v>
      </c>
      <c r="AU793" s="214" t="s">
        <v>87</v>
      </c>
      <c r="AV793" s="12" t="s">
        <v>85</v>
      </c>
      <c r="AW793" s="12" t="s">
        <v>32</v>
      </c>
      <c r="AX793" s="12" t="s">
        <v>77</v>
      </c>
      <c r="AY793" s="214" t="s">
        <v>171</v>
      </c>
    </row>
    <row r="794" spans="1:65" s="1" customFormat="1" ht="24.2" customHeight="1">
      <c r="A794" s="34"/>
      <c r="B794" s="35"/>
      <c r="C794" s="192" t="s">
        <v>1128</v>
      </c>
      <c r="D794" s="192" t="s">
        <v>173</v>
      </c>
      <c r="E794" s="193" t="s">
        <v>1129</v>
      </c>
      <c r="F794" s="194" t="s">
        <v>1130</v>
      </c>
      <c r="G794" s="195" t="s">
        <v>220</v>
      </c>
      <c r="H794" s="196">
        <v>4.5199999999999996</v>
      </c>
      <c r="I794" s="197">
        <v>69</v>
      </c>
      <c r="J794" s="196">
        <f>ROUND(I794*H794,2)</f>
        <v>311.88</v>
      </c>
      <c r="K794" s="194" t="s">
        <v>177</v>
      </c>
      <c r="L794" s="39"/>
      <c r="M794" s="198" t="s">
        <v>1</v>
      </c>
      <c r="N794" s="199" t="s">
        <v>42</v>
      </c>
      <c r="O794" s="71"/>
      <c r="P794" s="200">
        <f>O794*H794</f>
        <v>0</v>
      </c>
      <c r="Q794" s="200">
        <v>0</v>
      </c>
      <c r="R794" s="200">
        <f>Q794*H794</f>
        <v>0</v>
      </c>
      <c r="S794" s="200">
        <v>0</v>
      </c>
      <c r="T794" s="201">
        <f>S794*H794</f>
        <v>0</v>
      </c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R794" s="202" t="s">
        <v>264</v>
      </c>
      <c r="AT794" s="202" t="s">
        <v>173</v>
      </c>
      <c r="AU794" s="202" t="s">
        <v>87</v>
      </c>
      <c r="AY794" s="17" t="s">
        <v>171</v>
      </c>
      <c r="BE794" s="203">
        <f>IF(N794="základní",J794,0)</f>
        <v>311.88</v>
      </c>
      <c r="BF794" s="203">
        <f>IF(N794="snížená",J794,0)</f>
        <v>0</v>
      </c>
      <c r="BG794" s="203">
        <f>IF(N794="zákl. přenesená",J794,0)</f>
        <v>0</v>
      </c>
      <c r="BH794" s="203">
        <f>IF(N794="sníž. přenesená",J794,0)</f>
        <v>0</v>
      </c>
      <c r="BI794" s="203">
        <f>IF(N794="nulová",J794,0)</f>
        <v>0</v>
      </c>
      <c r="BJ794" s="17" t="s">
        <v>85</v>
      </c>
      <c r="BK794" s="203">
        <f>ROUND(I794*H794,2)</f>
        <v>311.88</v>
      </c>
      <c r="BL794" s="17" t="s">
        <v>264</v>
      </c>
      <c r="BM794" s="202" t="s">
        <v>1131</v>
      </c>
    </row>
    <row r="795" spans="1:65" s="12" customFormat="1" ht="11.25">
      <c r="B795" s="204"/>
      <c r="C795" s="205"/>
      <c r="D795" s="206" t="s">
        <v>180</v>
      </c>
      <c r="E795" s="207" t="s">
        <v>1</v>
      </c>
      <c r="F795" s="208" t="s">
        <v>1132</v>
      </c>
      <c r="G795" s="205"/>
      <c r="H795" s="207" t="s">
        <v>1</v>
      </c>
      <c r="I795" s="209"/>
      <c r="J795" s="205"/>
      <c r="K795" s="205"/>
      <c r="L795" s="210"/>
      <c r="M795" s="211"/>
      <c r="N795" s="212"/>
      <c r="O795" s="212"/>
      <c r="P795" s="212"/>
      <c r="Q795" s="212"/>
      <c r="R795" s="212"/>
      <c r="S795" s="212"/>
      <c r="T795" s="213"/>
      <c r="AT795" s="214" t="s">
        <v>180</v>
      </c>
      <c r="AU795" s="214" t="s">
        <v>87</v>
      </c>
      <c r="AV795" s="12" t="s">
        <v>85</v>
      </c>
      <c r="AW795" s="12" t="s">
        <v>32</v>
      </c>
      <c r="AX795" s="12" t="s">
        <v>77</v>
      </c>
      <c r="AY795" s="214" t="s">
        <v>171</v>
      </c>
    </row>
    <row r="796" spans="1:65" s="12" customFormat="1" ht="11.25">
      <c r="B796" s="204"/>
      <c r="C796" s="205"/>
      <c r="D796" s="206" t="s">
        <v>180</v>
      </c>
      <c r="E796" s="207" t="s">
        <v>1</v>
      </c>
      <c r="F796" s="208" t="s">
        <v>1133</v>
      </c>
      <c r="G796" s="205"/>
      <c r="H796" s="207" t="s">
        <v>1</v>
      </c>
      <c r="I796" s="209"/>
      <c r="J796" s="205"/>
      <c r="K796" s="205"/>
      <c r="L796" s="210"/>
      <c r="M796" s="211"/>
      <c r="N796" s="212"/>
      <c r="O796" s="212"/>
      <c r="P796" s="212"/>
      <c r="Q796" s="212"/>
      <c r="R796" s="212"/>
      <c r="S796" s="212"/>
      <c r="T796" s="213"/>
      <c r="AT796" s="214" t="s">
        <v>180</v>
      </c>
      <c r="AU796" s="214" t="s">
        <v>87</v>
      </c>
      <c r="AV796" s="12" t="s">
        <v>85</v>
      </c>
      <c r="AW796" s="12" t="s">
        <v>32</v>
      </c>
      <c r="AX796" s="12" t="s">
        <v>77</v>
      </c>
      <c r="AY796" s="214" t="s">
        <v>171</v>
      </c>
    </row>
    <row r="797" spans="1:65" s="12" customFormat="1" ht="11.25">
      <c r="B797" s="204"/>
      <c r="C797" s="205"/>
      <c r="D797" s="206" t="s">
        <v>180</v>
      </c>
      <c r="E797" s="207" t="s">
        <v>1</v>
      </c>
      <c r="F797" s="208" t="s">
        <v>1134</v>
      </c>
      <c r="G797" s="205"/>
      <c r="H797" s="207" t="s">
        <v>1</v>
      </c>
      <c r="I797" s="209"/>
      <c r="J797" s="205"/>
      <c r="K797" s="205"/>
      <c r="L797" s="210"/>
      <c r="M797" s="211"/>
      <c r="N797" s="212"/>
      <c r="O797" s="212"/>
      <c r="P797" s="212"/>
      <c r="Q797" s="212"/>
      <c r="R797" s="212"/>
      <c r="S797" s="212"/>
      <c r="T797" s="213"/>
      <c r="AT797" s="214" t="s">
        <v>180</v>
      </c>
      <c r="AU797" s="214" t="s">
        <v>87</v>
      </c>
      <c r="AV797" s="12" t="s">
        <v>85</v>
      </c>
      <c r="AW797" s="12" t="s">
        <v>32</v>
      </c>
      <c r="AX797" s="12" t="s">
        <v>77</v>
      </c>
      <c r="AY797" s="214" t="s">
        <v>171</v>
      </c>
    </row>
    <row r="798" spans="1:65" s="13" customFormat="1" ht="11.25">
      <c r="B798" s="215"/>
      <c r="C798" s="216"/>
      <c r="D798" s="206" t="s">
        <v>180</v>
      </c>
      <c r="E798" s="217" t="s">
        <v>1</v>
      </c>
      <c r="F798" s="218" t="s">
        <v>1135</v>
      </c>
      <c r="G798" s="216"/>
      <c r="H798" s="219">
        <v>4.5199999999999996</v>
      </c>
      <c r="I798" s="220"/>
      <c r="J798" s="216"/>
      <c r="K798" s="216"/>
      <c r="L798" s="221"/>
      <c r="M798" s="222"/>
      <c r="N798" s="223"/>
      <c r="O798" s="223"/>
      <c r="P798" s="223"/>
      <c r="Q798" s="223"/>
      <c r="R798" s="223"/>
      <c r="S798" s="223"/>
      <c r="T798" s="224"/>
      <c r="AT798" s="225" t="s">
        <v>180</v>
      </c>
      <c r="AU798" s="225" t="s">
        <v>87</v>
      </c>
      <c r="AV798" s="13" t="s">
        <v>87</v>
      </c>
      <c r="AW798" s="13" t="s">
        <v>32</v>
      </c>
      <c r="AX798" s="13" t="s">
        <v>85</v>
      </c>
      <c r="AY798" s="225" t="s">
        <v>171</v>
      </c>
    </row>
    <row r="799" spans="1:65" s="1" customFormat="1" ht="24.2" customHeight="1">
      <c r="A799" s="34"/>
      <c r="B799" s="35"/>
      <c r="C799" s="237" t="s">
        <v>1136</v>
      </c>
      <c r="D799" s="237" t="s">
        <v>212</v>
      </c>
      <c r="E799" s="238" t="s">
        <v>1137</v>
      </c>
      <c r="F799" s="239" t="s">
        <v>1138</v>
      </c>
      <c r="G799" s="240" t="s">
        <v>220</v>
      </c>
      <c r="H799" s="241">
        <v>4.6100000000000003</v>
      </c>
      <c r="I799" s="242">
        <v>150</v>
      </c>
      <c r="J799" s="241">
        <f>ROUND(I799*H799,2)</f>
        <v>691.5</v>
      </c>
      <c r="K799" s="239" t="s">
        <v>177</v>
      </c>
      <c r="L799" s="243"/>
      <c r="M799" s="244" t="s">
        <v>1</v>
      </c>
      <c r="N799" s="245" t="s">
        <v>42</v>
      </c>
      <c r="O799" s="71"/>
      <c r="P799" s="200">
        <f>O799*H799</f>
        <v>0</v>
      </c>
      <c r="Q799" s="200">
        <v>5.0000000000000001E-3</v>
      </c>
      <c r="R799" s="200">
        <f>Q799*H799</f>
        <v>2.3050000000000001E-2</v>
      </c>
      <c r="S799" s="200">
        <v>0</v>
      </c>
      <c r="T799" s="201">
        <f>S799*H799</f>
        <v>0</v>
      </c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R799" s="202" t="s">
        <v>360</v>
      </c>
      <c r="AT799" s="202" t="s">
        <v>212</v>
      </c>
      <c r="AU799" s="202" t="s">
        <v>87</v>
      </c>
      <c r="AY799" s="17" t="s">
        <v>171</v>
      </c>
      <c r="BE799" s="203">
        <f>IF(N799="základní",J799,0)</f>
        <v>691.5</v>
      </c>
      <c r="BF799" s="203">
        <f>IF(N799="snížená",J799,0)</f>
        <v>0</v>
      </c>
      <c r="BG799" s="203">
        <f>IF(N799="zákl. přenesená",J799,0)</f>
        <v>0</v>
      </c>
      <c r="BH799" s="203">
        <f>IF(N799="sníž. přenesená",J799,0)</f>
        <v>0</v>
      </c>
      <c r="BI799" s="203">
        <f>IF(N799="nulová",J799,0)</f>
        <v>0</v>
      </c>
      <c r="BJ799" s="17" t="s">
        <v>85</v>
      </c>
      <c r="BK799" s="203">
        <f>ROUND(I799*H799,2)</f>
        <v>691.5</v>
      </c>
      <c r="BL799" s="17" t="s">
        <v>264</v>
      </c>
      <c r="BM799" s="202" t="s">
        <v>1139</v>
      </c>
    </row>
    <row r="800" spans="1:65" s="12" customFormat="1" ht="11.25">
      <c r="B800" s="204"/>
      <c r="C800" s="205"/>
      <c r="D800" s="206" t="s">
        <v>180</v>
      </c>
      <c r="E800" s="207" t="s">
        <v>1</v>
      </c>
      <c r="F800" s="208" t="s">
        <v>1132</v>
      </c>
      <c r="G800" s="205"/>
      <c r="H800" s="207" t="s">
        <v>1</v>
      </c>
      <c r="I800" s="209"/>
      <c r="J800" s="205"/>
      <c r="K800" s="205"/>
      <c r="L800" s="210"/>
      <c r="M800" s="211"/>
      <c r="N800" s="212"/>
      <c r="O800" s="212"/>
      <c r="P800" s="212"/>
      <c r="Q800" s="212"/>
      <c r="R800" s="212"/>
      <c r="S800" s="212"/>
      <c r="T800" s="213"/>
      <c r="AT800" s="214" t="s">
        <v>180</v>
      </c>
      <c r="AU800" s="214" t="s">
        <v>87</v>
      </c>
      <c r="AV800" s="12" t="s">
        <v>85</v>
      </c>
      <c r="AW800" s="12" t="s">
        <v>32</v>
      </c>
      <c r="AX800" s="12" t="s">
        <v>77</v>
      </c>
      <c r="AY800" s="214" t="s">
        <v>171</v>
      </c>
    </row>
    <row r="801" spans="1:65" s="13" customFormat="1" ht="11.25">
      <c r="B801" s="215"/>
      <c r="C801" s="216"/>
      <c r="D801" s="206" t="s">
        <v>180</v>
      </c>
      <c r="E801" s="217" t="s">
        <v>1</v>
      </c>
      <c r="F801" s="218" t="s">
        <v>1140</v>
      </c>
      <c r="G801" s="216"/>
      <c r="H801" s="219">
        <v>4.6100000000000003</v>
      </c>
      <c r="I801" s="220"/>
      <c r="J801" s="216"/>
      <c r="K801" s="216"/>
      <c r="L801" s="221"/>
      <c r="M801" s="222"/>
      <c r="N801" s="223"/>
      <c r="O801" s="223"/>
      <c r="P801" s="223"/>
      <c r="Q801" s="223"/>
      <c r="R801" s="223"/>
      <c r="S801" s="223"/>
      <c r="T801" s="224"/>
      <c r="AT801" s="225" t="s">
        <v>180</v>
      </c>
      <c r="AU801" s="225" t="s">
        <v>87</v>
      </c>
      <c r="AV801" s="13" t="s">
        <v>87</v>
      </c>
      <c r="AW801" s="13" t="s">
        <v>32</v>
      </c>
      <c r="AX801" s="13" t="s">
        <v>85</v>
      </c>
      <c r="AY801" s="225" t="s">
        <v>171</v>
      </c>
    </row>
    <row r="802" spans="1:65" s="12" customFormat="1" ht="11.25">
      <c r="B802" s="204"/>
      <c r="C802" s="205"/>
      <c r="D802" s="206" t="s">
        <v>180</v>
      </c>
      <c r="E802" s="207" t="s">
        <v>1</v>
      </c>
      <c r="F802" s="208" t="s">
        <v>1112</v>
      </c>
      <c r="G802" s="205"/>
      <c r="H802" s="207" t="s">
        <v>1</v>
      </c>
      <c r="I802" s="209"/>
      <c r="J802" s="205"/>
      <c r="K802" s="205"/>
      <c r="L802" s="210"/>
      <c r="M802" s="211"/>
      <c r="N802" s="212"/>
      <c r="O802" s="212"/>
      <c r="P802" s="212"/>
      <c r="Q802" s="212"/>
      <c r="R802" s="212"/>
      <c r="S802" s="212"/>
      <c r="T802" s="213"/>
      <c r="AT802" s="214" t="s">
        <v>180</v>
      </c>
      <c r="AU802" s="214" t="s">
        <v>87</v>
      </c>
      <c r="AV802" s="12" t="s">
        <v>85</v>
      </c>
      <c r="AW802" s="12" t="s">
        <v>32</v>
      </c>
      <c r="AX802" s="12" t="s">
        <v>77</v>
      </c>
      <c r="AY802" s="214" t="s">
        <v>171</v>
      </c>
    </row>
    <row r="803" spans="1:65" s="1" customFormat="1" ht="24.2" customHeight="1">
      <c r="A803" s="34"/>
      <c r="B803" s="35"/>
      <c r="C803" s="192" t="s">
        <v>1141</v>
      </c>
      <c r="D803" s="192" t="s">
        <v>173</v>
      </c>
      <c r="E803" s="193" t="s">
        <v>1142</v>
      </c>
      <c r="F803" s="194" t="s">
        <v>1143</v>
      </c>
      <c r="G803" s="195" t="s">
        <v>220</v>
      </c>
      <c r="H803" s="196">
        <v>186.62</v>
      </c>
      <c r="I803" s="197">
        <v>58</v>
      </c>
      <c r="J803" s="196">
        <f>ROUND(I803*H803,2)</f>
        <v>10823.96</v>
      </c>
      <c r="K803" s="194" t="s">
        <v>177</v>
      </c>
      <c r="L803" s="39"/>
      <c r="M803" s="198" t="s">
        <v>1</v>
      </c>
      <c r="N803" s="199" t="s">
        <v>42</v>
      </c>
      <c r="O803" s="71"/>
      <c r="P803" s="200">
        <f>O803*H803</f>
        <v>0</v>
      </c>
      <c r="Q803" s="200">
        <v>0</v>
      </c>
      <c r="R803" s="200">
        <f>Q803*H803</f>
        <v>0</v>
      </c>
      <c r="S803" s="200">
        <v>0</v>
      </c>
      <c r="T803" s="201">
        <f>S803*H803</f>
        <v>0</v>
      </c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R803" s="202" t="s">
        <v>264</v>
      </c>
      <c r="AT803" s="202" t="s">
        <v>173</v>
      </c>
      <c r="AU803" s="202" t="s">
        <v>87</v>
      </c>
      <c r="AY803" s="17" t="s">
        <v>171</v>
      </c>
      <c r="BE803" s="203">
        <f>IF(N803="základní",J803,0)</f>
        <v>10823.96</v>
      </c>
      <c r="BF803" s="203">
        <f>IF(N803="snížená",J803,0)</f>
        <v>0</v>
      </c>
      <c r="BG803" s="203">
        <f>IF(N803="zákl. přenesená",J803,0)</f>
        <v>0</v>
      </c>
      <c r="BH803" s="203">
        <f>IF(N803="sníž. přenesená",J803,0)</f>
        <v>0</v>
      </c>
      <c r="BI803" s="203">
        <f>IF(N803="nulová",J803,0)</f>
        <v>0</v>
      </c>
      <c r="BJ803" s="17" t="s">
        <v>85</v>
      </c>
      <c r="BK803" s="203">
        <f>ROUND(I803*H803,2)</f>
        <v>10823.96</v>
      </c>
      <c r="BL803" s="17" t="s">
        <v>264</v>
      </c>
      <c r="BM803" s="202" t="s">
        <v>1144</v>
      </c>
    </row>
    <row r="804" spans="1:65" s="12" customFormat="1" ht="11.25">
      <c r="B804" s="204"/>
      <c r="C804" s="205"/>
      <c r="D804" s="206" t="s">
        <v>180</v>
      </c>
      <c r="E804" s="207" t="s">
        <v>1</v>
      </c>
      <c r="F804" s="208" t="s">
        <v>1145</v>
      </c>
      <c r="G804" s="205"/>
      <c r="H804" s="207" t="s">
        <v>1</v>
      </c>
      <c r="I804" s="209"/>
      <c r="J804" s="205"/>
      <c r="K804" s="205"/>
      <c r="L804" s="210"/>
      <c r="M804" s="211"/>
      <c r="N804" s="212"/>
      <c r="O804" s="212"/>
      <c r="P804" s="212"/>
      <c r="Q804" s="212"/>
      <c r="R804" s="212"/>
      <c r="S804" s="212"/>
      <c r="T804" s="213"/>
      <c r="AT804" s="214" t="s">
        <v>180</v>
      </c>
      <c r="AU804" s="214" t="s">
        <v>87</v>
      </c>
      <c r="AV804" s="12" t="s">
        <v>85</v>
      </c>
      <c r="AW804" s="12" t="s">
        <v>32</v>
      </c>
      <c r="AX804" s="12" t="s">
        <v>77</v>
      </c>
      <c r="AY804" s="214" t="s">
        <v>171</v>
      </c>
    </row>
    <row r="805" spans="1:65" s="12" customFormat="1" ht="11.25">
      <c r="B805" s="204"/>
      <c r="C805" s="205"/>
      <c r="D805" s="206" t="s">
        <v>180</v>
      </c>
      <c r="E805" s="207" t="s">
        <v>1</v>
      </c>
      <c r="F805" s="208" t="s">
        <v>1146</v>
      </c>
      <c r="G805" s="205"/>
      <c r="H805" s="207" t="s">
        <v>1</v>
      </c>
      <c r="I805" s="209"/>
      <c r="J805" s="205"/>
      <c r="K805" s="205"/>
      <c r="L805" s="210"/>
      <c r="M805" s="211"/>
      <c r="N805" s="212"/>
      <c r="O805" s="212"/>
      <c r="P805" s="212"/>
      <c r="Q805" s="212"/>
      <c r="R805" s="212"/>
      <c r="S805" s="212"/>
      <c r="T805" s="213"/>
      <c r="AT805" s="214" t="s">
        <v>180</v>
      </c>
      <c r="AU805" s="214" t="s">
        <v>87</v>
      </c>
      <c r="AV805" s="12" t="s">
        <v>85</v>
      </c>
      <c r="AW805" s="12" t="s">
        <v>32</v>
      </c>
      <c r="AX805" s="12" t="s">
        <v>77</v>
      </c>
      <c r="AY805" s="214" t="s">
        <v>171</v>
      </c>
    </row>
    <row r="806" spans="1:65" s="13" customFormat="1" ht="11.25">
      <c r="B806" s="215"/>
      <c r="C806" s="216"/>
      <c r="D806" s="206" t="s">
        <v>180</v>
      </c>
      <c r="E806" s="217" t="s">
        <v>1</v>
      </c>
      <c r="F806" s="218" t="s">
        <v>1147</v>
      </c>
      <c r="G806" s="216"/>
      <c r="H806" s="219">
        <v>172.39</v>
      </c>
      <c r="I806" s="220"/>
      <c r="J806" s="216"/>
      <c r="K806" s="216"/>
      <c r="L806" s="221"/>
      <c r="M806" s="222"/>
      <c r="N806" s="223"/>
      <c r="O806" s="223"/>
      <c r="P806" s="223"/>
      <c r="Q806" s="223"/>
      <c r="R806" s="223"/>
      <c r="S806" s="223"/>
      <c r="T806" s="224"/>
      <c r="AT806" s="225" t="s">
        <v>180</v>
      </c>
      <c r="AU806" s="225" t="s">
        <v>87</v>
      </c>
      <c r="AV806" s="13" t="s">
        <v>87</v>
      </c>
      <c r="AW806" s="13" t="s">
        <v>32</v>
      </c>
      <c r="AX806" s="13" t="s">
        <v>77</v>
      </c>
      <c r="AY806" s="225" t="s">
        <v>171</v>
      </c>
    </row>
    <row r="807" spans="1:65" s="12" customFormat="1" ht="11.25">
      <c r="B807" s="204"/>
      <c r="C807" s="205"/>
      <c r="D807" s="206" t="s">
        <v>180</v>
      </c>
      <c r="E807" s="207" t="s">
        <v>1</v>
      </c>
      <c r="F807" s="208" t="s">
        <v>1148</v>
      </c>
      <c r="G807" s="205"/>
      <c r="H807" s="207" t="s">
        <v>1</v>
      </c>
      <c r="I807" s="209"/>
      <c r="J807" s="205"/>
      <c r="K807" s="205"/>
      <c r="L807" s="210"/>
      <c r="M807" s="211"/>
      <c r="N807" s="212"/>
      <c r="O807" s="212"/>
      <c r="P807" s="212"/>
      <c r="Q807" s="212"/>
      <c r="R807" s="212"/>
      <c r="S807" s="212"/>
      <c r="T807" s="213"/>
      <c r="AT807" s="214" t="s">
        <v>180</v>
      </c>
      <c r="AU807" s="214" t="s">
        <v>87</v>
      </c>
      <c r="AV807" s="12" t="s">
        <v>85</v>
      </c>
      <c r="AW807" s="12" t="s">
        <v>32</v>
      </c>
      <c r="AX807" s="12" t="s">
        <v>77</v>
      </c>
      <c r="AY807" s="214" t="s">
        <v>171</v>
      </c>
    </row>
    <row r="808" spans="1:65" s="13" customFormat="1" ht="11.25">
      <c r="B808" s="215"/>
      <c r="C808" s="216"/>
      <c r="D808" s="206" t="s">
        <v>180</v>
      </c>
      <c r="E808" s="217" t="s">
        <v>1</v>
      </c>
      <c r="F808" s="218" t="s">
        <v>1149</v>
      </c>
      <c r="G808" s="216"/>
      <c r="H808" s="219">
        <v>14.23</v>
      </c>
      <c r="I808" s="220"/>
      <c r="J808" s="216"/>
      <c r="K808" s="216"/>
      <c r="L808" s="221"/>
      <c r="M808" s="222"/>
      <c r="N808" s="223"/>
      <c r="O808" s="223"/>
      <c r="P808" s="223"/>
      <c r="Q808" s="223"/>
      <c r="R808" s="223"/>
      <c r="S808" s="223"/>
      <c r="T808" s="224"/>
      <c r="AT808" s="225" t="s">
        <v>180</v>
      </c>
      <c r="AU808" s="225" t="s">
        <v>87</v>
      </c>
      <c r="AV808" s="13" t="s">
        <v>87</v>
      </c>
      <c r="AW808" s="13" t="s">
        <v>32</v>
      </c>
      <c r="AX808" s="13" t="s">
        <v>77</v>
      </c>
      <c r="AY808" s="225" t="s">
        <v>171</v>
      </c>
    </row>
    <row r="809" spans="1:65" s="14" customFormat="1" ht="11.25">
      <c r="B809" s="226"/>
      <c r="C809" s="227"/>
      <c r="D809" s="206" t="s">
        <v>180</v>
      </c>
      <c r="E809" s="228" t="s">
        <v>1</v>
      </c>
      <c r="F809" s="229" t="s">
        <v>210</v>
      </c>
      <c r="G809" s="227"/>
      <c r="H809" s="230">
        <v>186.61999999999998</v>
      </c>
      <c r="I809" s="231"/>
      <c r="J809" s="227"/>
      <c r="K809" s="227"/>
      <c r="L809" s="232"/>
      <c r="M809" s="233"/>
      <c r="N809" s="234"/>
      <c r="O809" s="234"/>
      <c r="P809" s="234"/>
      <c r="Q809" s="234"/>
      <c r="R809" s="234"/>
      <c r="S809" s="234"/>
      <c r="T809" s="235"/>
      <c r="AT809" s="236" t="s">
        <v>180</v>
      </c>
      <c r="AU809" s="236" t="s">
        <v>87</v>
      </c>
      <c r="AV809" s="14" t="s">
        <v>178</v>
      </c>
      <c r="AW809" s="14" t="s">
        <v>32</v>
      </c>
      <c r="AX809" s="14" t="s">
        <v>85</v>
      </c>
      <c r="AY809" s="236" t="s">
        <v>171</v>
      </c>
    </row>
    <row r="810" spans="1:65" s="1" customFormat="1" ht="24.2" customHeight="1">
      <c r="A810" s="34"/>
      <c r="B810" s="35"/>
      <c r="C810" s="237" t="s">
        <v>1150</v>
      </c>
      <c r="D810" s="237" t="s">
        <v>212</v>
      </c>
      <c r="E810" s="238" t="s">
        <v>1151</v>
      </c>
      <c r="F810" s="239" t="s">
        <v>1152</v>
      </c>
      <c r="G810" s="240" t="s">
        <v>220</v>
      </c>
      <c r="H810" s="241">
        <v>190.35</v>
      </c>
      <c r="I810" s="242">
        <v>75</v>
      </c>
      <c r="J810" s="241">
        <f>ROUND(I810*H810,2)</f>
        <v>14276.25</v>
      </c>
      <c r="K810" s="239" t="s">
        <v>177</v>
      </c>
      <c r="L810" s="243"/>
      <c r="M810" s="244" t="s">
        <v>1</v>
      </c>
      <c r="N810" s="245" t="s">
        <v>42</v>
      </c>
      <c r="O810" s="71"/>
      <c r="P810" s="200">
        <f>O810*H810</f>
        <v>0</v>
      </c>
      <c r="Q810" s="200">
        <v>2.5999999999999998E-4</v>
      </c>
      <c r="R810" s="200">
        <f>Q810*H810</f>
        <v>4.9490999999999993E-2</v>
      </c>
      <c r="S810" s="200">
        <v>0</v>
      </c>
      <c r="T810" s="201">
        <f>S810*H810</f>
        <v>0</v>
      </c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R810" s="202" t="s">
        <v>360</v>
      </c>
      <c r="AT810" s="202" t="s">
        <v>212</v>
      </c>
      <c r="AU810" s="202" t="s">
        <v>87</v>
      </c>
      <c r="AY810" s="17" t="s">
        <v>171</v>
      </c>
      <c r="BE810" s="203">
        <f>IF(N810="základní",J810,0)</f>
        <v>14276.25</v>
      </c>
      <c r="BF810" s="203">
        <f>IF(N810="snížená",J810,0)</f>
        <v>0</v>
      </c>
      <c r="BG810" s="203">
        <f>IF(N810="zákl. přenesená",J810,0)</f>
        <v>0</v>
      </c>
      <c r="BH810" s="203">
        <f>IF(N810="sníž. přenesená",J810,0)</f>
        <v>0</v>
      </c>
      <c r="BI810" s="203">
        <f>IF(N810="nulová",J810,0)</f>
        <v>0</v>
      </c>
      <c r="BJ810" s="17" t="s">
        <v>85</v>
      </c>
      <c r="BK810" s="203">
        <f>ROUND(I810*H810,2)</f>
        <v>14276.25</v>
      </c>
      <c r="BL810" s="17" t="s">
        <v>264</v>
      </c>
      <c r="BM810" s="202" t="s">
        <v>1153</v>
      </c>
    </row>
    <row r="811" spans="1:65" s="13" customFormat="1" ht="11.25">
      <c r="B811" s="215"/>
      <c r="C811" s="216"/>
      <c r="D811" s="206" t="s">
        <v>180</v>
      </c>
      <c r="E811" s="217" t="s">
        <v>1</v>
      </c>
      <c r="F811" s="218" t="s">
        <v>1154</v>
      </c>
      <c r="G811" s="216"/>
      <c r="H811" s="219">
        <v>190.35</v>
      </c>
      <c r="I811" s="220"/>
      <c r="J811" s="216"/>
      <c r="K811" s="216"/>
      <c r="L811" s="221"/>
      <c r="M811" s="222"/>
      <c r="N811" s="223"/>
      <c r="O811" s="223"/>
      <c r="P811" s="223"/>
      <c r="Q811" s="223"/>
      <c r="R811" s="223"/>
      <c r="S811" s="223"/>
      <c r="T811" s="224"/>
      <c r="AT811" s="225" t="s">
        <v>180</v>
      </c>
      <c r="AU811" s="225" t="s">
        <v>87</v>
      </c>
      <c r="AV811" s="13" t="s">
        <v>87</v>
      </c>
      <c r="AW811" s="13" t="s">
        <v>32</v>
      </c>
      <c r="AX811" s="13" t="s">
        <v>85</v>
      </c>
      <c r="AY811" s="225" t="s">
        <v>171</v>
      </c>
    </row>
    <row r="812" spans="1:65" s="12" customFormat="1" ht="11.25">
      <c r="B812" s="204"/>
      <c r="C812" s="205"/>
      <c r="D812" s="206" t="s">
        <v>180</v>
      </c>
      <c r="E812" s="207" t="s">
        <v>1</v>
      </c>
      <c r="F812" s="208" t="s">
        <v>1112</v>
      </c>
      <c r="G812" s="205"/>
      <c r="H812" s="207" t="s">
        <v>1</v>
      </c>
      <c r="I812" s="209"/>
      <c r="J812" s="205"/>
      <c r="K812" s="205"/>
      <c r="L812" s="210"/>
      <c r="M812" s="211"/>
      <c r="N812" s="212"/>
      <c r="O812" s="212"/>
      <c r="P812" s="212"/>
      <c r="Q812" s="212"/>
      <c r="R812" s="212"/>
      <c r="S812" s="212"/>
      <c r="T812" s="213"/>
      <c r="AT812" s="214" t="s">
        <v>180</v>
      </c>
      <c r="AU812" s="214" t="s">
        <v>87</v>
      </c>
      <c r="AV812" s="12" t="s">
        <v>85</v>
      </c>
      <c r="AW812" s="12" t="s">
        <v>32</v>
      </c>
      <c r="AX812" s="12" t="s">
        <v>77</v>
      </c>
      <c r="AY812" s="214" t="s">
        <v>171</v>
      </c>
    </row>
    <row r="813" spans="1:65" s="1" customFormat="1" ht="24.2" customHeight="1">
      <c r="A813" s="34"/>
      <c r="B813" s="35"/>
      <c r="C813" s="192" t="s">
        <v>1155</v>
      </c>
      <c r="D813" s="192" t="s">
        <v>173</v>
      </c>
      <c r="E813" s="193" t="s">
        <v>1156</v>
      </c>
      <c r="F813" s="194" t="s">
        <v>1157</v>
      </c>
      <c r="G813" s="195" t="s">
        <v>220</v>
      </c>
      <c r="H813" s="196">
        <v>7</v>
      </c>
      <c r="I813" s="197">
        <v>253</v>
      </c>
      <c r="J813" s="196">
        <f>ROUND(I813*H813,2)</f>
        <v>1771</v>
      </c>
      <c r="K813" s="194" t="s">
        <v>177</v>
      </c>
      <c r="L813" s="39"/>
      <c r="M813" s="198" t="s">
        <v>1</v>
      </c>
      <c r="N813" s="199" t="s">
        <v>42</v>
      </c>
      <c r="O813" s="71"/>
      <c r="P813" s="200">
        <f>O813*H813</f>
        <v>0</v>
      </c>
      <c r="Q813" s="200">
        <v>6.0000000000000001E-3</v>
      </c>
      <c r="R813" s="200">
        <f>Q813*H813</f>
        <v>4.2000000000000003E-2</v>
      </c>
      <c r="S813" s="200">
        <v>0</v>
      </c>
      <c r="T813" s="201">
        <f>S813*H813</f>
        <v>0</v>
      </c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R813" s="202" t="s">
        <v>264</v>
      </c>
      <c r="AT813" s="202" t="s">
        <v>173</v>
      </c>
      <c r="AU813" s="202" t="s">
        <v>87</v>
      </c>
      <c r="AY813" s="17" t="s">
        <v>171</v>
      </c>
      <c r="BE813" s="203">
        <f>IF(N813="základní",J813,0)</f>
        <v>1771</v>
      </c>
      <c r="BF813" s="203">
        <f>IF(N813="snížená",J813,0)</f>
        <v>0</v>
      </c>
      <c r="BG813" s="203">
        <f>IF(N813="zákl. přenesená",J813,0)</f>
        <v>0</v>
      </c>
      <c r="BH813" s="203">
        <f>IF(N813="sníž. přenesená",J813,0)</f>
        <v>0</v>
      </c>
      <c r="BI813" s="203">
        <f>IF(N813="nulová",J813,0)</f>
        <v>0</v>
      </c>
      <c r="BJ813" s="17" t="s">
        <v>85</v>
      </c>
      <c r="BK813" s="203">
        <f>ROUND(I813*H813,2)</f>
        <v>1771</v>
      </c>
      <c r="BL813" s="17" t="s">
        <v>264</v>
      </c>
      <c r="BM813" s="202" t="s">
        <v>1158</v>
      </c>
    </row>
    <row r="814" spans="1:65" s="12" customFormat="1" ht="11.25">
      <c r="B814" s="204"/>
      <c r="C814" s="205"/>
      <c r="D814" s="206" t="s">
        <v>180</v>
      </c>
      <c r="E814" s="207" t="s">
        <v>1</v>
      </c>
      <c r="F814" s="208" t="s">
        <v>1159</v>
      </c>
      <c r="G814" s="205"/>
      <c r="H814" s="207" t="s">
        <v>1</v>
      </c>
      <c r="I814" s="209"/>
      <c r="J814" s="205"/>
      <c r="K814" s="205"/>
      <c r="L814" s="210"/>
      <c r="M814" s="211"/>
      <c r="N814" s="212"/>
      <c r="O814" s="212"/>
      <c r="P814" s="212"/>
      <c r="Q814" s="212"/>
      <c r="R814" s="212"/>
      <c r="S814" s="212"/>
      <c r="T814" s="213"/>
      <c r="AT814" s="214" t="s">
        <v>180</v>
      </c>
      <c r="AU814" s="214" t="s">
        <v>87</v>
      </c>
      <c r="AV814" s="12" t="s">
        <v>85</v>
      </c>
      <c r="AW814" s="12" t="s">
        <v>32</v>
      </c>
      <c r="AX814" s="12" t="s">
        <v>77</v>
      </c>
      <c r="AY814" s="214" t="s">
        <v>171</v>
      </c>
    </row>
    <row r="815" spans="1:65" s="12" customFormat="1" ht="11.25">
      <c r="B815" s="204"/>
      <c r="C815" s="205"/>
      <c r="D815" s="206" t="s">
        <v>180</v>
      </c>
      <c r="E815" s="207" t="s">
        <v>1</v>
      </c>
      <c r="F815" s="208" t="s">
        <v>1160</v>
      </c>
      <c r="G815" s="205"/>
      <c r="H815" s="207" t="s">
        <v>1</v>
      </c>
      <c r="I815" s="209"/>
      <c r="J815" s="205"/>
      <c r="K815" s="205"/>
      <c r="L815" s="210"/>
      <c r="M815" s="211"/>
      <c r="N815" s="212"/>
      <c r="O815" s="212"/>
      <c r="P815" s="212"/>
      <c r="Q815" s="212"/>
      <c r="R815" s="212"/>
      <c r="S815" s="212"/>
      <c r="T815" s="213"/>
      <c r="AT815" s="214" t="s">
        <v>180</v>
      </c>
      <c r="AU815" s="214" t="s">
        <v>87</v>
      </c>
      <c r="AV815" s="12" t="s">
        <v>85</v>
      </c>
      <c r="AW815" s="12" t="s">
        <v>32</v>
      </c>
      <c r="AX815" s="12" t="s">
        <v>77</v>
      </c>
      <c r="AY815" s="214" t="s">
        <v>171</v>
      </c>
    </row>
    <row r="816" spans="1:65" s="13" customFormat="1" ht="11.25">
      <c r="B816" s="215"/>
      <c r="C816" s="216"/>
      <c r="D816" s="206" t="s">
        <v>180</v>
      </c>
      <c r="E816" s="217" t="s">
        <v>1</v>
      </c>
      <c r="F816" s="218" t="s">
        <v>1161</v>
      </c>
      <c r="G816" s="216"/>
      <c r="H816" s="219">
        <v>7</v>
      </c>
      <c r="I816" s="220"/>
      <c r="J816" s="216"/>
      <c r="K816" s="216"/>
      <c r="L816" s="221"/>
      <c r="M816" s="222"/>
      <c r="N816" s="223"/>
      <c r="O816" s="223"/>
      <c r="P816" s="223"/>
      <c r="Q816" s="223"/>
      <c r="R816" s="223"/>
      <c r="S816" s="223"/>
      <c r="T816" s="224"/>
      <c r="AT816" s="225" t="s">
        <v>180</v>
      </c>
      <c r="AU816" s="225" t="s">
        <v>87</v>
      </c>
      <c r="AV816" s="13" t="s">
        <v>87</v>
      </c>
      <c r="AW816" s="13" t="s">
        <v>32</v>
      </c>
      <c r="AX816" s="13" t="s">
        <v>85</v>
      </c>
      <c r="AY816" s="225" t="s">
        <v>171</v>
      </c>
    </row>
    <row r="817" spans="1:65" s="1" customFormat="1" ht="24.2" customHeight="1">
      <c r="A817" s="34"/>
      <c r="B817" s="35"/>
      <c r="C817" s="237" t="s">
        <v>1162</v>
      </c>
      <c r="D817" s="237" t="s">
        <v>212</v>
      </c>
      <c r="E817" s="238" t="s">
        <v>1163</v>
      </c>
      <c r="F817" s="239" t="s">
        <v>1164</v>
      </c>
      <c r="G817" s="240" t="s">
        <v>220</v>
      </c>
      <c r="H817" s="241">
        <v>7</v>
      </c>
      <c r="I817" s="242">
        <v>500</v>
      </c>
      <c r="J817" s="241">
        <f>ROUND(I817*H817,2)</f>
        <v>3500</v>
      </c>
      <c r="K817" s="239" t="s">
        <v>177</v>
      </c>
      <c r="L817" s="243"/>
      <c r="M817" s="244" t="s">
        <v>1</v>
      </c>
      <c r="N817" s="245" t="s">
        <v>42</v>
      </c>
      <c r="O817" s="71"/>
      <c r="P817" s="200">
        <f>O817*H817</f>
        <v>0</v>
      </c>
      <c r="Q817" s="200">
        <v>2.3999999999999998E-3</v>
      </c>
      <c r="R817" s="200">
        <f>Q817*H817</f>
        <v>1.6799999999999999E-2</v>
      </c>
      <c r="S817" s="200">
        <v>0</v>
      </c>
      <c r="T817" s="201">
        <f>S817*H817</f>
        <v>0</v>
      </c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R817" s="202" t="s">
        <v>360</v>
      </c>
      <c r="AT817" s="202" t="s">
        <v>212</v>
      </c>
      <c r="AU817" s="202" t="s">
        <v>87</v>
      </c>
      <c r="AY817" s="17" t="s">
        <v>171</v>
      </c>
      <c r="BE817" s="203">
        <f>IF(N817="základní",J817,0)</f>
        <v>3500</v>
      </c>
      <c r="BF817" s="203">
        <f>IF(N817="snížená",J817,0)</f>
        <v>0</v>
      </c>
      <c r="BG817" s="203">
        <f>IF(N817="zákl. přenesená",J817,0)</f>
        <v>0</v>
      </c>
      <c r="BH817" s="203">
        <f>IF(N817="sníž. přenesená",J817,0)</f>
        <v>0</v>
      </c>
      <c r="BI817" s="203">
        <f>IF(N817="nulová",J817,0)</f>
        <v>0</v>
      </c>
      <c r="BJ817" s="17" t="s">
        <v>85</v>
      </c>
      <c r="BK817" s="203">
        <f>ROUND(I817*H817,2)</f>
        <v>3500</v>
      </c>
      <c r="BL817" s="17" t="s">
        <v>264</v>
      </c>
      <c r="BM817" s="202" t="s">
        <v>1165</v>
      </c>
    </row>
    <row r="818" spans="1:65" s="1" customFormat="1" ht="24.2" customHeight="1">
      <c r="A818" s="34"/>
      <c r="B818" s="35"/>
      <c r="C818" s="192" t="s">
        <v>1166</v>
      </c>
      <c r="D818" s="192" t="s">
        <v>173</v>
      </c>
      <c r="E818" s="193" t="s">
        <v>1167</v>
      </c>
      <c r="F818" s="194" t="s">
        <v>1168</v>
      </c>
      <c r="G818" s="195" t="s">
        <v>198</v>
      </c>
      <c r="H818" s="196">
        <v>4.29</v>
      </c>
      <c r="I818" s="197">
        <v>900</v>
      </c>
      <c r="J818" s="196">
        <f>ROUND(I818*H818,2)</f>
        <v>3861</v>
      </c>
      <c r="K818" s="194" t="s">
        <v>177</v>
      </c>
      <c r="L818" s="39"/>
      <c r="M818" s="198" t="s">
        <v>1</v>
      </c>
      <c r="N818" s="199" t="s">
        <v>42</v>
      </c>
      <c r="O818" s="71"/>
      <c r="P818" s="200">
        <f>O818*H818</f>
        <v>0</v>
      </c>
      <c r="Q818" s="200">
        <v>0</v>
      </c>
      <c r="R818" s="200">
        <f>Q818*H818</f>
        <v>0</v>
      </c>
      <c r="S818" s="200">
        <v>0</v>
      </c>
      <c r="T818" s="201">
        <f>S818*H818</f>
        <v>0</v>
      </c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R818" s="202" t="s">
        <v>264</v>
      </c>
      <c r="AT818" s="202" t="s">
        <v>173</v>
      </c>
      <c r="AU818" s="202" t="s">
        <v>87</v>
      </c>
      <c r="AY818" s="17" t="s">
        <v>171</v>
      </c>
      <c r="BE818" s="203">
        <f>IF(N818="základní",J818,0)</f>
        <v>3861</v>
      </c>
      <c r="BF818" s="203">
        <f>IF(N818="snížená",J818,0)</f>
        <v>0</v>
      </c>
      <c r="BG818" s="203">
        <f>IF(N818="zákl. přenesená",J818,0)</f>
        <v>0</v>
      </c>
      <c r="BH818" s="203">
        <f>IF(N818="sníž. přenesená",J818,0)</f>
        <v>0</v>
      </c>
      <c r="BI818" s="203">
        <f>IF(N818="nulová",J818,0)</f>
        <v>0</v>
      </c>
      <c r="BJ818" s="17" t="s">
        <v>85</v>
      </c>
      <c r="BK818" s="203">
        <f>ROUND(I818*H818,2)</f>
        <v>3861</v>
      </c>
      <c r="BL818" s="17" t="s">
        <v>264</v>
      </c>
      <c r="BM818" s="202" t="s">
        <v>1169</v>
      </c>
    </row>
    <row r="819" spans="1:65" s="11" customFormat="1" ht="22.9" customHeight="1">
      <c r="B819" s="176"/>
      <c r="C819" s="177"/>
      <c r="D819" s="178" t="s">
        <v>76</v>
      </c>
      <c r="E819" s="190" t="s">
        <v>1170</v>
      </c>
      <c r="F819" s="190" t="s">
        <v>1171</v>
      </c>
      <c r="G819" s="177"/>
      <c r="H819" s="177"/>
      <c r="I819" s="180"/>
      <c r="J819" s="191">
        <f>BK819</f>
        <v>160000</v>
      </c>
      <c r="K819" s="177"/>
      <c r="L819" s="182"/>
      <c r="M819" s="183"/>
      <c r="N819" s="184"/>
      <c r="O819" s="184"/>
      <c r="P819" s="185">
        <f>P820</f>
        <v>0</v>
      </c>
      <c r="Q819" s="184"/>
      <c r="R819" s="185">
        <f>R820</f>
        <v>0</v>
      </c>
      <c r="S819" s="184"/>
      <c r="T819" s="186">
        <f>T820</f>
        <v>0</v>
      </c>
      <c r="AR819" s="187" t="s">
        <v>87</v>
      </c>
      <c r="AT819" s="188" t="s">
        <v>76</v>
      </c>
      <c r="AU819" s="188" t="s">
        <v>85</v>
      </c>
      <c r="AY819" s="187" t="s">
        <v>171</v>
      </c>
      <c r="BK819" s="189">
        <f>BK820</f>
        <v>160000</v>
      </c>
    </row>
    <row r="820" spans="1:65" s="1" customFormat="1" ht="24.2" customHeight="1">
      <c r="A820" s="34"/>
      <c r="B820" s="35"/>
      <c r="C820" s="192" t="s">
        <v>1172</v>
      </c>
      <c r="D820" s="192" t="s">
        <v>173</v>
      </c>
      <c r="E820" s="193" t="s">
        <v>1173</v>
      </c>
      <c r="F820" s="194" t="s">
        <v>1174</v>
      </c>
      <c r="G820" s="195" t="s">
        <v>308</v>
      </c>
      <c r="H820" s="196">
        <v>1</v>
      </c>
      <c r="I820" s="197">
        <v>160000</v>
      </c>
      <c r="J820" s="196">
        <f>ROUND(I820*H820,2)</f>
        <v>160000</v>
      </c>
      <c r="K820" s="194" t="s">
        <v>1</v>
      </c>
      <c r="L820" s="39"/>
      <c r="M820" s="198" t="s">
        <v>1</v>
      </c>
      <c r="N820" s="199" t="s">
        <v>42</v>
      </c>
      <c r="O820" s="71"/>
      <c r="P820" s="200">
        <f>O820*H820</f>
        <v>0</v>
      </c>
      <c r="Q820" s="200">
        <v>0</v>
      </c>
      <c r="R820" s="200">
        <f>Q820*H820</f>
        <v>0</v>
      </c>
      <c r="S820" s="200">
        <v>0</v>
      </c>
      <c r="T820" s="201">
        <f>S820*H820</f>
        <v>0</v>
      </c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R820" s="202" t="s">
        <v>178</v>
      </c>
      <c r="AT820" s="202" t="s">
        <v>173</v>
      </c>
      <c r="AU820" s="202" t="s">
        <v>87</v>
      </c>
      <c r="AY820" s="17" t="s">
        <v>171</v>
      </c>
      <c r="BE820" s="203">
        <f>IF(N820="základní",J820,0)</f>
        <v>160000</v>
      </c>
      <c r="BF820" s="203">
        <f>IF(N820="snížená",J820,0)</f>
        <v>0</v>
      </c>
      <c r="BG820" s="203">
        <f>IF(N820="zákl. přenesená",J820,0)</f>
        <v>0</v>
      </c>
      <c r="BH820" s="203">
        <f>IF(N820="sníž. přenesená",J820,0)</f>
        <v>0</v>
      </c>
      <c r="BI820" s="203">
        <f>IF(N820="nulová",J820,0)</f>
        <v>0</v>
      </c>
      <c r="BJ820" s="17" t="s">
        <v>85</v>
      </c>
      <c r="BK820" s="203">
        <f>ROUND(I820*H820,2)</f>
        <v>160000</v>
      </c>
      <c r="BL820" s="17" t="s">
        <v>178</v>
      </c>
      <c r="BM820" s="202" t="s">
        <v>1175</v>
      </c>
    </row>
    <row r="821" spans="1:65" s="11" customFormat="1" ht="22.9" customHeight="1">
      <c r="B821" s="176"/>
      <c r="C821" s="177"/>
      <c r="D821" s="178" t="s">
        <v>76</v>
      </c>
      <c r="E821" s="190" t="s">
        <v>1176</v>
      </c>
      <c r="F821" s="190" t="s">
        <v>1177</v>
      </c>
      <c r="G821" s="177"/>
      <c r="H821" s="177"/>
      <c r="I821" s="180"/>
      <c r="J821" s="191">
        <f>BK821</f>
        <v>421230.83</v>
      </c>
      <c r="K821" s="177"/>
      <c r="L821" s="182"/>
      <c r="M821" s="183"/>
      <c r="N821" s="184"/>
      <c r="O821" s="184"/>
      <c r="P821" s="185">
        <f>SUM(P822:P897)</f>
        <v>0</v>
      </c>
      <c r="Q821" s="184"/>
      <c r="R821" s="185">
        <f>SUM(R822:R897)</f>
        <v>11.1387299</v>
      </c>
      <c r="S821" s="184"/>
      <c r="T821" s="186">
        <f>SUM(T822:T897)</f>
        <v>0</v>
      </c>
      <c r="AR821" s="187" t="s">
        <v>87</v>
      </c>
      <c r="AT821" s="188" t="s">
        <v>76</v>
      </c>
      <c r="AU821" s="188" t="s">
        <v>85</v>
      </c>
      <c r="AY821" s="187" t="s">
        <v>171</v>
      </c>
      <c r="BK821" s="189">
        <f>SUM(BK822:BK897)</f>
        <v>421230.83</v>
      </c>
    </row>
    <row r="822" spans="1:65" s="1" customFormat="1" ht="33" customHeight="1">
      <c r="A822" s="34"/>
      <c r="B822" s="35"/>
      <c r="C822" s="192" t="s">
        <v>1178</v>
      </c>
      <c r="D822" s="192" t="s">
        <v>173</v>
      </c>
      <c r="E822" s="193" t="s">
        <v>1179</v>
      </c>
      <c r="F822" s="194" t="s">
        <v>1180</v>
      </c>
      <c r="G822" s="195" t="s">
        <v>176</v>
      </c>
      <c r="H822" s="196">
        <v>1</v>
      </c>
      <c r="I822" s="197">
        <v>38500</v>
      </c>
      <c r="J822" s="196">
        <f>ROUND(I822*H822,2)</f>
        <v>38500</v>
      </c>
      <c r="K822" s="194" t="s">
        <v>1</v>
      </c>
      <c r="L822" s="39"/>
      <c r="M822" s="198" t="s">
        <v>1</v>
      </c>
      <c r="N822" s="199" t="s">
        <v>42</v>
      </c>
      <c r="O822" s="71"/>
      <c r="P822" s="200">
        <f>O822*H822</f>
        <v>0</v>
      </c>
      <c r="Q822" s="200">
        <v>0</v>
      </c>
      <c r="R822" s="200">
        <f>Q822*H822</f>
        <v>0</v>
      </c>
      <c r="S822" s="200">
        <v>0</v>
      </c>
      <c r="T822" s="201">
        <f>S822*H822</f>
        <v>0</v>
      </c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R822" s="202" t="s">
        <v>264</v>
      </c>
      <c r="AT822" s="202" t="s">
        <v>173</v>
      </c>
      <c r="AU822" s="202" t="s">
        <v>87</v>
      </c>
      <c r="AY822" s="17" t="s">
        <v>171</v>
      </c>
      <c r="BE822" s="203">
        <f>IF(N822="základní",J822,0)</f>
        <v>38500</v>
      </c>
      <c r="BF822" s="203">
        <f>IF(N822="snížená",J822,0)</f>
        <v>0</v>
      </c>
      <c r="BG822" s="203">
        <f>IF(N822="zákl. přenesená",J822,0)</f>
        <v>0</v>
      </c>
      <c r="BH822" s="203">
        <f>IF(N822="sníž. přenesená",J822,0)</f>
        <v>0</v>
      </c>
      <c r="BI822" s="203">
        <f>IF(N822="nulová",J822,0)</f>
        <v>0</v>
      </c>
      <c r="BJ822" s="17" t="s">
        <v>85</v>
      </c>
      <c r="BK822" s="203">
        <f>ROUND(I822*H822,2)</f>
        <v>38500</v>
      </c>
      <c r="BL822" s="17" t="s">
        <v>264</v>
      </c>
      <c r="BM822" s="202" t="s">
        <v>1181</v>
      </c>
    </row>
    <row r="823" spans="1:65" s="1" customFormat="1" ht="29.25">
      <c r="A823" s="34"/>
      <c r="B823" s="35"/>
      <c r="C823" s="36"/>
      <c r="D823" s="206" t="s">
        <v>415</v>
      </c>
      <c r="E823" s="36"/>
      <c r="F823" s="246" t="s">
        <v>1182</v>
      </c>
      <c r="G823" s="36"/>
      <c r="H823" s="36"/>
      <c r="I823" s="247"/>
      <c r="J823" s="36"/>
      <c r="K823" s="36"/>
      <c r="L823" s="39"/>
      <c r="M823" s="248"/>
      <c r="N823" s="249"/>
      <c r="O823" s="71"/>
      <c r="P823" s="71"/>
      <c r="Q823" s="71"/>
      <c r="R823" s="71"/>
      <c r="S823" s="71"/>
      <c r="T823" s="72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T823" s="17" t="s">
        <v>415</v>
      </c>
      <c r="AU823" s="17" t="s">
        <v>87</v>
      </c>
    </row>
    <row r="824" spans="1:65" s="12" customFormat="1" ht="11.25">
      <c r="B824" s="204"/>
      <c r="C824" s="205"/>
      <c r="D824" s="206" t="s">
        <v>180</v>
      </c>
      <c r="E824" s="207" t="s">
        <v>1</v>
      </c>
      <c r="F824" s="208" t="s">
        <v>1183</v>
      </c>
      <c r="G824" s="205"/>
      <c r="H824" s="207" t="s">
        <v>1</v>
      </c>
      <c r="I824" s="209"/>
      <c r="J824" s="205"/>
      <c r="K824" s="205"/>
      <c r="L824" s="210"/>
      <c r="M824" s="211"/>
      <c r="N824" s="212"/>
      <c r="O824" s="212"/>
      <c r="P824" s="212"/>
      <c r="Q824" s="212"/>
      <c r="R824" s="212"/>
      <c r="S824" s="212"/>
      <c r="T824" s="213"/>
      <c r="AT824" s="214" t="s">
        <v>180</v>
      </c>
      <c r="AU824" s="214" t="s">
        <v>87</v>
      </c>
      <c r="AV824" s="12" t="s">
        <v>85</v>
      </c>
      <c r="AW824" s="12" t="s">
        <v>32</v>
      </c>
      <c r="AX824" s="12" t="s">
        <v>77</v>
      </c>
      <c r="AY824" s="214" t="s">
        <v>171</v>
      </c>
    </row>
    <row r="825" spans="1:65" s="13" customFormat="1" ht="11.25">
      <c r="B825" s="215"/>
      <c r="C825" s="216"/>
      <c r="D825" s="206" t="s">
        <v>180</v>
      </c>
      <c r="E825" s="217" t="s">
        <v>1</v>
      </c>
      <c r="F825" s="218" t="s">
        <v>206</v>
      </c>
      <c r="G825" s="216"/>
      <c r="H825" s="219">
        <v>1</v>
      </c>
      <c r="I825" s="220"/>
      <c r="J825" s="216"/>
      <c r="K825" s="216"/>
      <c r="L825" s="221"/>
      <c r="M825" s="222"/>
      <c r="N825" s="223"/>
      <c r="O825" s="223"/>
      <c r="P825" s="223"/>
      <c r="Q825" s="223"/>
      <c r="R825" s="223"/>
      <c r="S825" s="223"/>
      <c r="T825" s="224"/>
      <c r="AT825" s="225" t="s">
        <v>180</v>
      </c>
      <c r="AU825" s="225" t="s">
        <v>87</v>
      </c>
      <c r="AV825" s="13" t="s">
        <v>87</v>
      </c>
      <c r="AW825" s="13" t="s">
        <v>32</v>
      </c>
      <c r="AX825" s="13" t="s">
        <v>85</v>
      </c>
      <c r="AY825" s="225" t="s">
        <v>171</v>
      </c>
    </row>
    <row r="826" spans="1:65" s="1" customFormat="1" ht="24.2" customHeight="1">
      <c r="A826" s="34"/>
      <c r="B826" s="35"/>
      <c r="C826" s="192" t="s">
        <v>1184</v>
      </c>
      <c r="D826" s="192" t="s">
        <v>173</v>
      </c>
      <c r="E826" s="193" t="s">
        <v>1185</v>
      </c>
      <c r="F826" s="194" t="s">
        <v>1186</v>
      </c>
      <c r="G826" s="195" t="s">
        <v>220</v>
      </c>
      <c r="H826" s="196">
        <v>5</v>
      </c>
      <c r="I826" s="197">
        <v>149</v>
      </c>
      <c r="J826" s="196">
        <f>ROUND(I826*H826,2)</f>
        <v>745</v>
      </c>
      <c r="K826" s="194" t="s">
        <v>177</v>
      </c>
      <c r="L826" s="39"/>
      <c r="M826" s="198" t="s">
        <v>1</v>
      </c>
      <c r="N826" s="199" t="s">
        <v>42</v>
      </c>
      <c r="O826" s="71"/>
      <c r="P826" s="200">
        <f>O826*H826</f>
        <v>0</v>
      </c>
      <c r="Q826" s="200">
        <v>1E-4</v>
      </c>
      <c r="R826" s="200">
        <f>Q826*H826</f>
        <v>5.0000000000000001E-4</v>
      </c>
      <c r="S826" s="200">
        <v>0</v>
      </c>
      <c r="T826" s="201">
        <f>S826*H826</f>
        <v>0</v>
      </c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R826" s="202" t="s">
        <v>264</v>
      </c>
      <c r="AT826" s="202" t="s">
        <v>173</v>
      </c>
      <c r="AU826" s="202" t="s">
        <v>87</v>
      </c>
      <c r="AY826" s="17" t="s">
        <v>171</v>
      </c>
      <c r="BE826" s="203">
        <f>IF(N826="základní",J826,0)</f>
        <v>745</v>
      </c>
      <c r="BF826" s="203">
        <f>IF(N826="snížená",J826,0)</f>
        <v>0</v>
      </c>
      <c r="BG826" s="203">
        <f>IF(N826="zákl. přenesená",J826,0)</f>
        <v>0</v>
      </c>
      <c r="BH826" s="203">
        <f>IF(N826="sníž. přenesená",J826,0)</f>
        <v>0</v>
      </c>
      <c r="BI826" s="203">
        <f>IF(N826="nulová",J826,0)</f>
        <v>0</v>
      </c>
      <c r="BJ826" s="17" t="s">
        <v>85</v>
      </c>
      <c r="BK826" s="203">
        <f>ROUND(I826*H826,2)</f>
        <v>745</v>
      </c>
      <c r="BL826" s="17" t="s">
        <v>264</v>
      </c>
      <c r="BM826" s="202" t="s">
        <v>1187</v>
      </c>
    </row>
    <row r="827" spans="1:65" s="12" customFormat="1" ht="11.25">
      <c r="B827" s="204"/>
      <c r="C827" s="205"/>
      <c r="D827" s="206" t="s">
        <v>180</v>
      </c>
      <c r="E827" s="207" t="s">
        <v>1</v>
      </c>
      <c r="F827" s="208" t="s">
        <v>514</v>
      </c>
      <c r="G827" s="205"/>
      <c r="H827" s="207" t="s">
        <v>1</v>
      </c>
      <c r="I827" s="209"/>
      <c r="J827" s="205"/>
      <c r="K827" s="205"/>
      <c r="L827" s="210"/>
      <c r="M827" s="211"/>
      <c r="N827" s="212"/>
      <c r="O827" s="212"/>
      <c r="P827" s="212"/>
      <c r="Q827" s="212"/>
      <c r="R827" s="212"/>
      <c r="S827" s="212"/>
      <c r="T827" s="213"/>
      <c r="AT827" s="214" t="s">
        <v>180</v>
      </c>
      <c r="AU827" s="214" t="s">
        <v>87</v>
      </c>
      <c r="AV827" s="12" t="s">
        <v>85</v>
      </c>
      <c r="AW827" s="12" t="s">
        <v>32</v>
      </c>
      <c r="AX827" s="12" t="s">
        <v>77</v>
      </c>
      <c r="AY827" s="214" t="s">
        <v>171</v>
      </c>
    </row>
    <row r="828" spans="1:65" s="13" customFormat="1" ht="11.25">
      <c r="B828" s="215"/>
      <c r="C828" s="216"/>
      <c r="D828" s="206" t="s">
        <v>180</v>
      </c>
      <c r="E828" s="217" t="s">
        <v>1</v>
      </c>
      <c r="F828" s="218" t="s">
        <v>515</v>
      </c>
      <c r="G828" s="216"/>
      <c r="H828" s="219">
        <v>5</v>
      </c>
      <c r="I828" s="220"/>
      <c r="J828" s="216"/>
      <c r="K828" s="216"/>
      <c r="L828" s="221"/>
      <c r="M828" s="222"/>
      <c r="N828" s="223"/>
      <c r="O828" s="223"/>
      <c r="P828" s="223"/>
      <c r="Q828" s="223"/>
      <c r="R828" s="223"/>
      <c r="S828" s="223"/>
      <c r="T828" s="224"/>
      <c r="AT828" s="225" t="s">
        <v>180</v>
      </c>
      <c r="AU828" s="225" t="s">
        <v>87</v>
      </c>
      <c r="AV828" s="13" t="s">
        <v>87</v>
      </c>
      <c r="AW828" s="13" t="s">
        <v>32</v>
      </c>
      <c r="AX828" s="13" t="s">
        <v>85</v>
      </c>
      <c r="AY828" s="225" t="s">
        <v>171</v>
      </c>
    </row>
    <row r="829" spans="1:65" s="1" customFormat="1" ht="24.2" customHeight="1">
      <c r="A829" s="34"/>
      <c r="B829" s="35"/>
      <c r="C829" s="237" t="s">
        <v>1188</v>
      </c>
      <c r="D829" s="237" t="s">
        <v>212</v>
      </c>
      <c r="E829" s="238" t="s">
        <v>1189</v>
      </c>
      <c r="F829" s="239" t="s">
        <v>1190</v>
      </c>
      <c r="G829" s="240" t="s">
        <v>176</v>
      </c>
      <c r="H829" s="241">
        <v>0.11</v>
      </c>
      <c r="I829" s="242">
        <v>9790</v>
      </c>
      <c r="J829" s="241">
        <f>ROUND(I829*H829,2)</f>
        <v>1076.9000000000001</v>
      </c>
      <c r="K829" s="239" t="s">
        <v>177</v>
      </c>
      <c r="L829" s="243"/>
      <c r="M829" s="244" t="s">
        <v>1</v>
      </c>
      <c r="N829" s="245" t="s">
        <v>42</v>
      </c>
      <c r="O829" s="71"/>
      <c r="P829" s="200">
        <f>O829*H829</f>
        <v>0</v>
      </c>
      <c r="Q829" s="200">
        <v>0.55000000000000004</v>
      </c>
      <c r="R829" s="200">
        <f>Q829*H829</f>
        <v>6.0500000000000005E-2</v>
      </c>
      <c r="S829" s="200">
        <v>0</v>
      </c>
      <c r="T829" s="201">
        <f>S829*H829</f>
        <v>0</v>
      </c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R829" s="202" t="s">
        <v>360</v>
      </c>
      <c r="AT829" s="202" t="s">
        <v>212</v>
      </c>
      <c r="AU829" s="202" t="s">
        <v>87</v>
      </c>
      <c r="AY829" s="17" t="s">
        <v>171</v>
      </c>
      <c r="BE829" s="203">
        <f>IF(N829="základní",J829,0)</f>
        <v>1076.9000000000001</v>
      </c>
      <c r="BF829" s="203">
        <f>IF(N829="snížená",J829,0)</f>
        <v>0</v>
      </c>
      <c r="BG829" s="203">
        <f>IF(N829="zákl. přenesená",J829,0)</f>
        <v>0</v>
      </c>
      <c r="BH829" s="203">
        <f>IF(N829="sníž. přenesená",J829,0)</f>
        <v>0</v>
      </c>
      <c r="BI829" s="203">
        <f>IF(N829="nulová",J829,0)</f>
        <v>0</v>
      </c>
      <c r="BJ829" s="17" t="s">
        <v>85</v>
      </c>
      <c r="BK829" s="203">
        <f>ROUND(I829*H829,2)</f>
        <v>1076.9000000000001</v>
      </c>
      <c r="BL829" s="17" t="s">
        <v>264</v>
      </c>
      <c r="BM829" s="202" t="s">
        <v>1191</v>
      </c>
    </row>
    <row r="830" spans="1:65" s="13" customFormat="1" ht="11.25">
      <c r="B830" s="215"/>
      <c r="C830" s="216"/>
      <c r="D830" s="206" t="s">
        <v>180</v>
      </c>
      <c r="E830" s="217" t="s">
        <v>1</v>
      </c>
      <c r="F830" s="218" t="s">
        <v>1192</v>
      </c>
      <c r="G830" s="216"/>
      <c r="H830" s="219">
        <v>0.11</v>
      </c>
      <c r="I830" s="220"/>
      <c r="J830" s="216"/>
      <c r="K830" s="216"/>
      <c r="L830" s="221"/>
      <c r="M830" s="222"/>
      <c r="N830" s="223"/>
      <c r="O830" s="223"/>
      <c r="P830" s="223"/>
      <c r="Q830" s="223"/>
      <c r="R830" s="223"/>
      <c r="S830" s="223"/>
      <c r="T830" s="224"/>
      <c r="AT830" s="225" t="s">
        <v>180</v>
      </c>
      <c r="AU830" s="225" t="s">
        <v>87</v>
      </c>
      <c r="AV830" s="13" t="s">
        <v>87</v>
      </c>
      <c r="AW830" s="13" t="s">
        <v>32</v>
      </c>
      <c r="AX830" s="13" t="s">
        <v>85</v>
      </c>
      <c r="AY830" s="225" t="s">
        <v>171</v>
      </c>
    </row>
    <row r="831" spans="1:65" s="1" customFormat="1" ht="33" customHeight="1">
      <c r="A831" s="34"/>
      <c r="B831" s="35"/>
      <c r="C831" s="192" t="s">
        <v>1193</v>
      </c>
      <c r="D831" s="192" t="s">
        <v>173</v>
      </c>
      <c r="E831" s="193" t="s">
        <v>1194</v>
      </c>
      <c r="F831" s="194" t="s">
        <v>1195</v>
      </c>
      <c r="G831" s="195" t="s">
        <v>220</v>
      </c>
      <c r="H831" s="196">
        <v>260</v>
      </c>
      <c r="I831" s="197">
        <v>673</v>
      </c>
      <c r="J831" s="196">
        <f>ROUND(I831*H831,2)</f>
        <v>174980</v>
      </c>
      <c r="K831" s="194" t="s">
        <v>177</v>
      </c>
      <c r="L831" s="39"/>
      <c r="M831" s="198" t="s">
        <v>1</v>
      </c>
      <c r="N831" s="199" t="s">
        <v>42</v>
      </c>
      <c r="O831" s="71"/>
      <c r="P831" s="200">
        <f>O831*H831</f>
        <v>0</v>
      </c>
      <c r="Q831" s="200">
        <v>1.438E-2</v>
      </c>
      <c r="R831" s="200">
        <f>Q831*H831</f>
        <v>3.7387999999999999</v>
      </c>
      <c r="S831" s="200">
        <v>0</v>
      </c>
      <c r="T831" s="201">
        <f>S831*H831</f>
        <v>0</v>
      </c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R831" s="202" t="s">
        <v>264</v>
      </c>
      <c r="AT831" s="202" t="s">
        <v>173</v>
      </c>
      <c r="AU831" s="202" t="s">
        <v>87</v>
      </c>
      <c r="AY831" s="17" t="s">
        <v>171</v>
      </c>
      <c r="BE831" s="203">
        <f>IF(N831="základní",J831,0)</f>
        <v>174980</v>
      </c>
      <c r="BF831" s="203">
        <f>IF(N831="snížená",J831,0)</f>
        <v>0</v>
      </c>
      <c r="BG831" s="203">
        <f>IF(N831="zákl. přenesená",J831,0)</f>
        <v>0</v>
      </c>
      <c r="BH831" s="203">
        <f>IF(N831="sníž. přenesená",J831,0)</f>
        <v>0</v>
      </c>
      <c r="BI831" s="203">
        <f>IF(N831="nulová",J831,0)</f>
        <v>0</v>
      </c>
      <c r="BJ831" s="17" t="s">
        <v>85</v>
      </c>
      <c r="BK831" s="203">
        <f>ROUND(I831*H831,2)</f>
        <v>174980</v>
      </c>
      <c r="BL831" s="17" t="s">
        <v>264</v>
      </c>
      <c r="BM831" s="202" t="s">
        <v>1196</v>
      </c>
    </row>
    <row r="832" spans="1:65" s="12" customFormat="1" ht="11.25">
      <c r="B832" s="204"/>
      <c r="C832" s="205"/>
      <c r="D832" s="206" t="s">
        <v>180</v>
      </c>
      <c r="E832" s="207" t="s">
        <v>1</v>
      </c>
      <c r="F832" s="208" t="s">
        <v>1078</v>
      </c>
      <c r="G832" s="205"/>
      <c r="H832" s="207" t="s">
        <v>1</v>
      </c>
      <c r="I832" s="209"/>
      <c r="J832" s="205"/>
      <c r="K832" s="205"/>
      <c r="L832" s="210"/>
      <c r="M832" s="211"/>
      <c r="N832" s="212"/>
      <c r="O832" s="212"/>
      <c r="P832" s="212"/>
      <c r="Q832" s="212"/>
      <c r="R832" s="212"/>
      <c r="S832" s="212"/>
      <c r="T832" s="213"/>
      <c r="AT832" s="214" t="s">
        <v>180</v>
      </c>
      <c r="AU832" s="214" t="s">
        <v>87</v>
      </c>
      <c r="AV832" s="12" t="s">
        <v>85</v>
      </c>
      <c r="AW832" s="12" t="s">
        <v>32</v>
      </c>
      <c r="AX832" s="12" t="s">
        <v>77</v>
      </c>
      <c r="AY832" s="214" t="s">
        <v>171</v>
      </c>
    </row>
    <row r="833" spans="1:65" s="12" customFormat="1" ht="11.25">
      <c r="B833" s="204"/>
      <c r="C833" s="205"/>
      <c r="D833" s="206" t="s">
        <v>180</v>
      </c>
      <c r="E833" s="207" t="s">
        <v>1</v>
      </c>
      <c r="F833" s="208" t="s">
        <v>1197</v>
      </c>
      <c r="G833" s="205"/>
      <c r="H833" s="207" t="s">
        <v>1</v>
      </c>
      <c r="I833" s="209"/>
      <c r="J833" s="205"/>
      <c r="K833" s="205"/>
      <c r="L833" s="210"/>
      <c r="M833" s="211"/>
      <c r="N833" s="212"/>
      <c r="O833" s="212"/>
      <c r="P833" s="212"/>
      <c r="Q833" s="212"/>
      <c r="R833" s="212"/>
      <c r="S833" s="212"/>
      <c r="T833" s="213"/>
      <c r="AT833" s="214" t="s">
        <v>180</v>
      </c>
      <c r="AU833" s="214" t="s">
        <v>87</v>
      </c>
      <c r="AV833" s="12" t="s">
        <v>85</v>
      </c>
      <c r="AW833" s="12" t="s">
        <v>32</v>
      </c>
      <c r="AX833" s="12" t="s">
        <v>77</v>
      </c>
      <c r="AY833" s="214" t="s">
        <v>171</v>
      </c>
    </row>
    <row r="834" spans="1:65" s="13" customFormat="1" ht="11.25">
      <c r="B834" s="215"/>
      <c r="C834" s="216"/>
      <c r="D834" s="206" t="s">
        <v>180</v>
      </c>
      <c r="E834" s="217" t="s">
        <v>1</v>
      </c>
      <c r="F834" s="218" t="s">
        <v>1080</v>
      </c>
      <c r="G834" s="216"/>
      <c r="H834" s="219">
        <v>260</v>
      </c>
      <c r="I834" s="220"/>
      <c r="J834" s="216"/>
      <c r="K834" s="216"/>
      <c r="L834" s="221"/>
      <c r="M834" s="222"/>
      <c r="N834" s="223"/>
      <c r="O834" s="223"/>
      <c r="P834" s="223"/>
      <c r="Q834" s="223"/>
      <c r="R834" s="223"/>
      <c r="S834" s="223"/>
      <c r="T834" s="224"/>
      <c r="AT834" s="225" t="s">
        <v>180</v>
      </c>
      <c r="AU834" s="225" t="s">
        <v>87</v>
      </c>
      <c r="AV834" s="13" t="s">
        <v>87</v>
      </c>
      <c r="AW834" s="13" t="s">
        <v>32</v>
      </c>
      <c r="AX834" s="13" t="s">
        <v>85</v>
      </c>
      <c r="AY834" s="225" t="s">
        <v>171</v>
      </c>
    </row>
    <row r="835" spans="1:65" s="1" customFormat="1" ht="16.5" customHeight="1">
      <c r="A835" s="34"/>
      <c r="B835" s="35"/>
      <c r="C835" s="192" t="s">
        <v>1198</v>
      </c>
      <c r="D835" s="192" t="s">
        <v>173</v>
      </c>
      <c r="E835" s="193" t="s">
        <v>1199</v>
      </c>
      <c r="F835" s="194" t="s">
        <v>1200</v>
      </c>
      <c r="G835" s="195" t="s">
        <v>282</v>
      </c>
      <c r="H835" s="196">
        <v>300</v>
      </c>
      <c r="I835" s="197">
        <v>40</v>
      </c>
      <c r="J835" s="196">
        <f>ROUND(I835*H835,2)</f>
        <v>12000</v>
      </c>
      <c r="K835" s="194" t="s">
        <v>177</v>
      </c>
      <c r="L835" s="39"/>
      <c r="M835" s="198" t="s">
        <v>1</v>
      </c>
      <c r="N835" s="199" t="s">
        <v>42</v>
      </c>
      <c r="O835" s="71"/>
      <c r="P835" s="200">
        <f>O835*H835</f>
        <v>0</v>
      </c>
      <c r="Q835" s="200">
        <v>2.0000000000000002E-5</v>
      </c>
      <c r="R835" s="200">
        <f>Q835*H835</f>
        <v>6.0000000000000001E-3</v>
      </c>
      <c r="S835" s="200">
        <v>0</v>
      </c>
      <c r="T835" s="201">
        <f>S835*H835</f>
        <v>0</v>
      </c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R835" s="202" t="s">
        <v>264</v>
      </c>
      <c r="AT835" s="202" t="s">
        <v>173</v>
      </c>
      <c r="AU835" s="202" t="s">
        <v>87</v>
      </c>
      <c r="AY835" s="17" t="s">
        <v>171</v>
      </c>
      <c r="BE835" s="203">
        <f>IF(N835="základní",J835,0)</f>
        <v>12000</v>
      </c>
      <c r="BF835" s="203">
        <f>IF(N835="snížená",J835,0)</f>
        <v>0</v>
      </c>
      <c r="BG835" s="203">
        <f>IF(N835="zákl. přenesená",J835,0)</f>
        <v>0</v>
      </c>
      <c r="BH835" s="203">
        <f>IF(N835="sníž. přenesená",J835,0)</f>
        <v>0</v>
      </c>
      <c r="BI835" s="203">
        <f>IF(N835="nulová",J835,0)</f>
        <v>0</v>
      </c>
      <c r="BJ835" s="17" t="s">
        <v>85</v>
      </c>
      <c r="BK835" s="203">
        <f>ROUND(I835*H835,2)</f>
        <v>12000</v>
      </c>
      <c r="BL835" s="17" t="s">
        <v>264</v>
      </c>
      <c r="BM835" s="202" t="s">
        <v>1201</v>
      </c>
    </row>
    <row r="836" spans="1:65" s="12" customFormat="1" ht="11.25">
      <c r="B836" s="204"/>
      <c r="C836" s="205"/>
      <c r="D836" s="206" t="s">
        <v>180</v>
      </c>
      <c r="E836" s="207" t="s">
        <v>1</v>
      </c>
      <c r="F836" s="208" t="s">
        <v>1078</v>
      </c>
      <c r="G836" s="205"/>
      <c r="H836" s="207" t="s">
        <v>1</v>
      </c>
      <c r="I836" s="209"/>
      <c r="J836" s="205"/>
      <c r="K836" s="205"/>
      <c r="L836" s="210"/>
      <c r="M836" s="211"/>
      <c r="N836" s="212"/>
      <c r="O836" s="212"/>
      <c r="P836" s="212"/>
      <c r="Q836" s="212"/>
      <c r="R836" s="212"/>
      <c r="S836" s="212"/>
      <c r="T836" s="213"/>
      <c r="AT836" s="214" t="s">
        <v>180</v>
      </c>
      <c r="AU836" s="214" t="s">
        <v>87</v>
      </c>
      <c r="AV836" s="12" t="s">
        <v>85</v>
      </c>
      <c r="AW836" s="12" t="s">
        <v>32</v>
      </c>
      <c r="AX836" s="12" t="s">
        <v>77</v>
      </c>
      <c r="AY836" s="214" t="s">
        <v>171</v>
      </c>
    </row>
    <row r="837" spans="1:65" s="13" customFormat="1" ht="11.25">
      <c r="B837" s="215"/>
      <c r="C837" s="216"/>
      <c r="D837" s="206" t="s">
        <v>180</v>
      </c>
      <c r="E837" s="217" t="s">
        <v>1</v>
      </c>
      <c r="F837" s="218" t="s">
        <v>545</v>
      </c>
      <c r="G837" s="216"/>
      <c r="H837" s="219">
        <v>300</v>
      </c>
      <c r="I837" s="220"/>
      <c r="J837" s="216"/>
      <c r="K837" s="216"/>
      <c r="L837" s="221"/>
      <c r="M837" s="222"/>
      <c r="N837" s="223"/>
      <c r="O837" s="223"/>
      <c r="P837" s="223"/>
      <c r="Q837" s="223"/>
      <c r="R837" s="223"/>
      <c r="S837" s="223"/>
      <c r="T837" s="224"/>
      <c r="AT837" s="225" t="s">
        <v>180</v>
      </c>
      <c r="AU837" s="225" t="s">
        <v>87</v>
      </c>
      <c r="AV837" s="13" t="s">
        <v>87</v>
      </c>
      <c r="AW837" s="13" t="s">
        <v>32</v>
      </c>
      <c r="AX837" s="13" t="s">
        <v>85</v>
      </c>
      <c r="AY837" s="225" t="s">
        <v>171</v>
      </c>
    </row>
    <row r="838" spans="1:65" s="1" customFormat="1" ht="16.5" customHeight="1">
      <c r="A838" s="34"/>
      <c r="B838" s="35"/>
      <c r="C838" s="192" t="s">
        <v>1202</v>
      </c>
      <c r="D838" s="192" t="s">
        <v>173</v>
      </c>
      <c r="E838" s="193" t="s">
        <v>1203</v>
      </c>
      <c r="F838" s="194" t="s">
        <v>1204</v>
      </c>
      <c r="G838" s="195" t="s">
        <v>282</v>
      </c>
      <c r="H838" s="196">
        <v>257</v>
      </c>
      <c r="I838" s="197">
        <v>46</v>
      </c>
      <c r="J838" s="196">
        <f>ROUND(I838*H838,2)</f>
        <v>11822</v>
      </c>
      <c r="K838" s="194" t="s">
        <v>177</v>
      </c>
      <c r="L838" s="39"/>
      <c r="M838" s="198" t="s">
        <v>1</v>
      </c>
      <c r="N838" s="199" t="s">
        <v>42</v>
      </c>
      <c r="O838" s="71"/>
      <c r="P838" s="200">
        <f>O838*H838</f>
        <v>0</v>
      </c>
      <c r="Q838" s="200">
        <v>1.0000000000000001E-5</v>
      </c>
      <c r="R838" s="200">
        <f>Q838*H838</f>
        <v>2.5700000000000002E-3</v>
      </c>
      <c r="S838" s="200">
        <v>0</v>
      </c>
      <c r="T838" s="201">
        <f>S838*H838</f>
        <v>0</v>
      </c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R838" s="202" t="s">
        <v>264</v>
      </c>
      <c r="AT838" s="202" t="s">
        <v>173</v>
      </c>
      <c r="AU838" s="202" t="s">
        <v>87</v>
      </c>
      <c r="AY838" s="17" t="s">
        <v>171</v>
      </c>
      <c r="BE838" s="203">
        <f>IF(N838="základní",J838,0)</f>
        <v>11822</v>
      </c>
      <c r="BF838" s="203">
        <f>IF(N838="snížená",J838,0)</f>
        <v>0</v>
      </c>
      <c r="BG838" s="203">
        <f>IF(N838="zákl. přenesená",J838,0)</f>
        <v>0</v>
      </c>
      <c r="BH838" s="203">
        <f>IF(N838="sníž. přenesená",J838,0)</f>
        <v>0</v>
      </c>
      <c r="BI838" s="203">
        <f>IF(N838="nulová",J838,0)</f>
        <v>0</v>
      </c>
      <c r="BJ838" s="17" t="s">
        <v>85</v>
      </c>
      <c r="BK838" s="203">
        <f>ROUND(I838*H838,2)</f>
        <v>11822</v>
      </c>
      <c r="BL838" s="17" t="s">
        <v>264</v>
      </c>
      <c r="BM838" s="202" t="s">
        <v>1205</v>
      </c>
    </row>
    <row r="839" spans="1:65" s="12" customFormat="1" ht="11.25">
      <c r="B839" s="204"/>
      <c r="C839" s="205"/>
      <c r="D839" s="206" t="s">
        <v>180</v>
      </c>
      <c r="E839" s="207" t="s">
        <v>1</v>
      </c>
      <c r="F839" s="208" t="s">
        <v>1102</v>
      </c>
      <c r="G839" s="205"/>
      <c r="H839" s="207" t="s">
        <v>1</v>
      </c>
      <c r="I839" s="209"/>
      <c r="J839" s="205"/>
      <c r="K839" s="205"/>
      <c r="L839" s="210"/>
      <c r="M839" s="211"/>
      <c r="N839" s="212"/>
      <c r="O839" s="212"/>
      <c r="P839" s="212"/>
      <c r="Q839" s="212"/>
      <c r="R839" s="212"/>
      <c r="S839" s="212"/>
      <c r="T839" s="213"/>
      <c r="AT839" s="214" t="s">
        <v>180</v>
      </c>
      <c r="AU839" s="214" t="s">
        <v>87</v>
      </c>
      <c r="AV839" s="12" t="s">
        <v>85</v>
      </c>
      <c r="AW839" s="12" t="s">
        <v>32</v>
      </c>
      <c r="AX839" s="12" t="s">
        <v>77</v>
      </c>
      <c r="AY839" s="214" t="s">
        <v>171</v>
      </c>
    </row>
    <row r="840" spans="1:65" s="12" customFormat="1" ht="11.25">
      <c r="B840" s="204"/>
      <c r="C840" s="205"/>
      <c r="D840" s="206" t="s">
        <v>180</v>
      </c>
      <c r="E840" s="207" t="s">
        <v>1</v>
      </c>
      <c r="F840" s="208" t="s">
        <v>1206</v>
      </c>
      <c r="G840" s="205"/>
      <c r="H840" s="207" t="s">
        <v>1</v>
      </c>
      <c r="I840" s="209"/>
      <c r="J840" s="205"/>
      <c r="K840" s="205"/>
      <c r="L840" s="210"/>
      <c r="M840" s="211"/>
      <c r="N840" s="212"/>
      <c r="O840" s="212"/>
      <c r="P840" s="212"/>
      <c r="Q840" s="212"/>
      <c r="R840" s="212"/>
      <c r="S840" s="212"/>
      <c r="T840" s="213"/>
      <c r="AT840" s="214" t="s">
        <v>180</v>
      </c>
      <c r="AU840" s="214" t="s">
        <v>87</v>
      </c>
      <c r="AV840" s="12" t="s">
        <v>85</v>
      </c>
      <c r="AW840" s="12" t="s">
        <v>32</v>
      </c>
      <c r="AX840" s="12" t="s">
        <v>77</v>
      </c>
      <c r="AY840" s="214" t="s">
        <v>171</v>
      </c>
    </row>
    <row r="841" spans="1:65" s="13" customFormat="1" ht="11.25">
      <c r="B841" s="215"/>
      <c r="C841" s="216"/>
      <c r="D841" s="206" t="s">
        <v>180</v>
      </c>
      <c r="E841" s="217" t="s">
        <v>1</v>
      </c>
      <c r="F841" s="218" t="s">
        <v>1207</v>
      </c>
      <c r="G841" s="216"/>
      <c r="H841" s="219">
        <v>257</v>
      </c>
      <c r="I841" s="220"/>
      <c r="J841" s="216"/>
      <c r="K841" s="216"/>
      <c r="L841" s="221"/>
      <c r="M841" s="222"/>
      <c r="N841" s="223"/>
      <c r="O841" s="223"/>
      <c r="P841" s="223"/>
      <c r="Q841" s="223"/>
      <c r="R841" s="223"/>
      <c r="S841" s="223"/>
      <c r="T841" s="224"/>
      <c r="AT841" s="225" t="s">
        <v>180</v>
      </c>
      <c r="AU841" s="225" t="s">
        <v>87</v>
      </c>
      <c r="AV841" s="13" t="s">
        <v>87</v>
      </c>
      <c r="AW841" s="13" t="s">
        <v>32</v>
      </c>
      <c r="AX841" s="13" t="s">
        <v>85</v>
      </c>
      <c r="AY841" s="225" t="s">
        <v>171</v>
      </c>
    </row>
    <row r="842" spans="1:65" s="1" customFormat="1" ht="16.5" customHeight="1">
      <c r="A842" s="34"/>
      <c r="B842" s="35"/>
      <c r="C842" s="237" t="s">
        <v>1208</v>
      </c>
      <c r="D842" s="237" t="s">
        <v>212</v>
      </c>
      <c r="E842" s="238" t="s">
        <v>1209</v>
      </c>
      <c r="F842" s="239" t="s">
        <v>1210</v>
      </c>
      <c r="G842" s="240" t="s">
        <v>176</v>
      </c>
      <c r="H842" s="241">
        <v>1.24</v>
      </c>
      <c r="I842" s="242">
        <v>20131</v>
      </c>
      <c r="J842" s="241">
        <f>ROUND(I842*H842,2)</f>
        <v>24962.44</v>
      </c>
      <c r="K842" s="239" t="s">
        <v>177</v>
      </c>
      <c r="L842" s="243"/>
      <c r="M842" s="244" t="s">
        <v>1</v>
      </c>
      <c r="N842" s="245" t="s">
        <v>42</v>
      </c>
      <c r="O842" s="71"/>
      <c r="P842" s="200">
        <f>O842*H842</f>
        <v>0</v>
      </c>
      <c r="Q842" s="200">
        <v>0.55000000000000004</v>
      </c>
      <c r="R842" s="200">
        <f>Q842*H842</f>
        <v>0.68200000000000005</v>
      </c>
      <c r="S842" s="200">
        <v>0</v>
      </c>
      <c r="T842" s="201">
        <f>S842*H842</f>
        <v>0</v>
      </c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R842" s="202" t="s">
        <v>360</v>
      </c>
      <c r="AT842" s="202" t="s">
        <v>212</v>
      </c>
      <c r="AU842" s="202" t="s">
        <v>87</v>
      </c>
      <c r="AY842" s="17" t="s">
        <v>171</v>
      </c>
      <c r="BE842" s="203">
        <f>IF(N842="základní",J842,0)</f>
        <v>24962.44</v>
      </c>
      <c r="BF842" s="203">
        <f>IF(N842="snížená",J842,0)</f>
        <v>0</v>
      </c>
      <c r="BG842" s="203">
        <f>IF(N842="zákl. přenesená",J842,0)</f>
        <v>0</v>
      </c>
      <c r="BH842" s="203">
        <f>IF(N842="sníž. přenesená",J842,0)</f>
        <v>0</v>
      </c>
      <c r="BI842" s="203">
        <f>IF(N842="nulová",J842,0)</f>
        <v>0</v>
      </c>
      <c r="BJ842" s="17" t="s">
        <v>85</v>
      </c>
      <c r="BK842" s="203">
        <f>ROUND(I842*H842,2)</f>
        <v>24962.44</v>
      </c>
      <c r="BL842" s="17" t="s">
        <v>264</v>
      </c>
      <c r="BM842" s="202" t="s">
        <v>1211</v>
      </c>
    </row>
    <row r="843" spans="1:65" s="12" customFormat="1" ht="11.25">
      <c r="B843" s="204"/>
      <c r="C843" s="205"/>
      <c r="D843" s="206" t="s">
        <v>180</v>
      </c>
      <c r="E843" s="207" t="s">
        <v>1</v>
      </c>
      <c r="F843" s="208" t="s">
        <v>1212</v>
      </c>
      <c r="G843" s="205"/>
      <c r="H843" s="207" t="s">
        <v>1</v>
      </c>
      <c r="I843" s="209"/>
      <c r="J843" s="205"/>
      <c r="K843" s="205"/>
      <c r="L843" s="210"/>
      <c r="M843" s="211"/>
      <c r="N843" s="212"/>
      <c r="O843" s="212"/>
      <c r="P843" s="212"/>
      <c r="Q843" s="212"/>
      <c r="R843" s="212"/>
      <c r="S843" s="212"/>
      <c r="T843" s="213"/>
      <c r="AT843" s="214" t="s">
        <v>180</v>
      </c>
      <c r="AU843" s="214" t="s">
        <v>87</v>
      </c>
      <c r="AV843" s="12" t="s">
        <v>85</v>
      </c>
      <c r="AW843" s="12" t="s">
        <v>32</v>
      </c>
      <c r="AX843" s="12" t="s">
        <v>77</v>
      </c>
      <c r="AY843" s="214" t="s">
        <v>171</v>
      </c>
    </row>
    <row r="844" spans="1:65" s="13" customFormat="1" ht="11.25">
      <c r="B844" s="215"/>
      <c r="C844" s="216"/>
      <c r="D844" s="206" t="s">
        <v>180</v>
      </c>
      <c r="E844" s="217" t="s">
        <v>1</v>
      </c>
      <c r="F844" s="218" t="s">
        <v>1213</v>
      </c>
      <c r="G844" s="216"/>
      <c r="H844" s="219">
        <v>0.79</v>
      </c>
      <c r="I844" s="220"/>
      <c r="J844" s="216"/>
      <c r="K844" s="216"/>
      <c r="L844" s="221"/>
      <c r="M844" s="222"/>
      <c r="N844" s="223"/>
      <c r="O844" s="223"/>
      <c r="P844" s="223"/>
      <c r="Q844" s="223"/>
      <c r="R844" s="223"/>
      <c r="S844" s="223"/>
      <c r="T844" s="224"/>
      <c r="AT844" s="225" t="s">
        <v>180</v>
      </c>
      <c r="AU844" s="225" t="s">
        <v>87</v>
      </c>
      <c r="AV844" s="13" t="s">
        <v>87</v>
      </c>
      <c r="AW844" s="13" t="s">
        <v>32</v>
      </c>
      <c r="AX844" s="13" t="s">
        <v>77</v>
      </c>
      <c r="AY844" s="225" t="s">
        <v>171</v>
      </c>
    </row>
    <row r="845" spans="1:65" s="12" customFormat="1" ht="11.25">
      <c r="B845" s="204"/>
      <c r="C845" s="205"/>
      <c r="D845" s="206" t="s">
        <v>180</v>
      </c>
      <c r="E845" s="207" t="s">
        <v>1</v>
      </c>
      <c r="F845" s="208" t="s">
        <v>1214</v>
      </c>
      <c r="G845" s="205"/>
      <c r="H845" s="207" t="s">
        <v>1</v>
      </c>
      <c r="I845" s="209"/>
      <c r="J845" s="205"/>
      <c r="K845" s="205"/>
      <c r="L845" s="210"/>
      <c r="M845" s="211"/>
      <c r="N845" s="212"/>
      <c r="O845" s="212"/>
      <c r="P845" s="212"/>
      <c r="Q845" s="212"/>
      <c r="R845" s="212"/>
      <c r="S845" s="212"/>
      <c r="T845" s="213"/>
      <c r="AT845" s="214" t="s">
        <v>180</v>
      </c>
      <c r="AU845" s="214" t="s">
        <v>87</v>
      </c>
      <c r="AV845" s="12" t="s">
        <v>85</v>
      </c>
      <c r="AW845" s="12" t="s">
        <v>32</v>
      </c>
      <c r="AX845" s="12" t="s">
        <v>77</v>
      </c>
      <c r="AY845" s="214" t="s">
        <v>171</v>
      </c>
    </row>
    <row r="846" spans="1:65" s="13" customFormat="1" ht="11.25">
      <c r="B846" s="215"/>
      <c r="C846" s="216"/>
      <c r="D846" s="206" t="s">
        <v>180</v>
      </c>
      <c r="E846" s="217" t="s">
        <v>1</v>
      </c>
      <c r="F846" s="218" t="s">
        <v>1215</v>
      </c>
      <c r="G846" s="216"/>
      <c r="H846" s="219">
        <v>0.45</v>
      </c>
      <c r="I846" s="220"/>
      <c r="J846" s="216"/>
      <c r="K846" s="216"/>
      <c r="L846" s="221"/>
      <c r="M846" s="222"/>
      <c r="N846" s="223"/>
      <c r="O846" s="223"/>
      <c r="P846" s="223"/>
      <c r="Q846" s="223"/>
      <c r="R846" s="223"/>
      <c r="S846" s="223"/>
      <c r="T846" s="224"/>
      <c r="AT846" s="225" t="s">
        <v>180</v>
      </c>
      <c r="AU846" s="225" t="s">
        <v>87</v>
      </c>
      <c r="AV846" s="13" t="s">
        <v>87</v>
      </c>
      <c r="AW846" s="13" t="s">
        <v>32</v>
      </c>
      <c r="AX846" s="13" t="s">
        <v>77</v>
      </c>
      <c r="AY846" s="225" t="s">
        <v>171</v>
      </c>
    </row>
    <row r="847" spans="1:65" s="14" customFormat="1" ht="11.25">
      <c r="B847" s="226"/>
      <c r="C847" s="227"/>
      <c r="D847" s="206" t="s">
        <v>180</v>
      </c>
      <c r="E847" s="228" t="s">
        <v>1</v>
      </c>
      <c r="F847" s="229" t="s">
        <v>210</v>
      </c>
      <c r="G847" s="227"/>
      <c r="H847" s="230">
        <v>1.24</v>
      </c>
      <c r="I847" s="231"/>
      <c r="J847" s="227"/>
      <c r="K847" s="227"/>
      <c r="L847" s="232"/>
      <c r="M847" s="233"/>
      <c r="N847" s="234"/>
      <c r="O847" s="234"/>
      <c r="P847" s="234"/>
      <c r="Q847" s="234"/>
      <c r="R847" s="234"/>
      <c r="S847" s="234"/>
      <c r="T847" s="235"/>
      <c r="AT847" s="236" t="s">
        <v>180</v>
      </c>
      <c r="AU847" s="236" t="s">
        <v>87</v>
      </c>
      <c r="AV847" s="14" t="s">
        <v>178</v>
      </c>
      <c r="AW847" s="14" t="s">
        <v>32</v>
      </c>
      <c r="AX847" s="14" t="s">
        <v>85</v>
      </c>
      <c r="AY847" s="236" t="s">
        <v>171</v>
      </c>
    </row>
    <row r="848" spans="1:65" s="1" customFormat="1" ht="24.2" customHeight="1">
      <c r="A848" s="34"/>
      <c r="B848" s="35"/>
      <c r="C848" s="192" t="s">
        <v>1216</v>
      </c>
      <c r="D848" s="192" t="s">
        <v>173</v>
      </c>
      <c r="E848" s="193" t="s">
        <v>1217</v>
      </c>
      <c r="F848" s="194" t="s">
        <v>1218</v>
      </c>
      <c r="G848" s="195" t="s">
        <v>176</v>
      </c>
      <c r="H848" s="196">
        <v>6.85</v>
      </c>
      <c r="I848" s="197">
        <v>1495</v>
      </c>
      <c r="J848" s="196">
        <f>ROUND(I848*H848,2)</f>
        <v>10240.75</v>
      </c>
      <c r="K848" s="194" t="s">
        <v>177</v>
      </c>
      <c r="L848" s="39"/>
      <c r="M848" s="198" t="s">
        <v>1</v>
      </c>
      <c r="N848" s="199" t="s">
        <v>42</v>
      </c>
      <c r="O848" s="71"/>
      <c r="P848" s="200">
        <f>O848*H848</f>
        <v>0</v>
      </c>
      <c r="Q848" s="200">
        <v>2.3369999999999998E-2</v>
      </c>
      <c r="R848" s="200">
        <f>Q848*H848</f>
        <v>0.16008449999999999</v>
      </c>
      <c r="S848" s="200">
        <v>0</v>
      </c>
      <c r="T848" s="201">
        <f>S848*H848</f>
        <v>0</v>
      </c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R848" s="202" t="s">
        <v>264</v>
      </c>
      <c r="AT848" s="202" t="s">
        <v>173</v>
      </c>
      <c r="AU848" s="202" t="s">
        <v>87</v>
      </c>
      <c r="AY848" s="17" t="s">
        <v>171</v>
      </c>
      <c r="BE848" s="203">
        <f>IF(N848="základní",J848,0)</f>
        <v>10240.75</v>
      </c>
      <c r="BF848" s="203">
        <f>IF(N848="snížená",J848,0)</f>
        <v>0</v>
      </c>
      <c r="BG848" s="203">
        <f>IF(N848="zákl. přenesená",J848,0)</f>
        <v>0</v>
      </c>
      <c r="BH848" s="203">
        <f>IF(N848="sníž. přenesená",J848,0)</f>
        <v>0</v>
      </c>
      <c r="BI848" s="203">
        <f>IF(N848="nulová",J848,0)</f>
        <v>0</v>
      </c>
      <c r="BJ848" s="17" t="s">
        <v>85</v>
      </c>
      <c r="BK848" s="203">
        <f>ROUND(I848*H848,2)</f>
        <v>10240.75</v>
      </c>
      <c r="BL848" s="17" t="s">
        <v>264</v>
      </c>
      <c r="BM848" s="202" t="s">
        <v>1219</v>
      </c>
    </row>
    <row r="849" spans="1:65" s="12" customFormat="1" ht="11.25">
      <c r="B849" s="204"/>
      <c r="C849" s="205"/>
      <c r="D849" s="206" t="s">
        <v>180</v>
      </c>
      <c r="E849" s="207" t="s">
        <v>1</v>
      </c>
      <c r="F849" s="208" t="s">
        <v>1220</v>
      </c>
      <c r="G849" s="205"/>
      <c r="H849" s="207" t="s">
        <v>1</v>
      </c>
      <c r="I849" s="209"/>
      <c r="J849" s="205"/>
      <c r="K849" s="205"/>
      <c r="L849" s="210"/>
      <c r="M849" s="211"/>
      <c r="N849" s="212"/>
      <c r="O849" s="212"/>
      <c r="P849" s="212"/>
      <c r="Q849" s="212"/>
      <c r="R849" s="212"/>
      <c r="S849" s="212"/>
      <c r="T849" s="213"/>
      <c r="AT849" s="214" t="s">
        <v>180</v>
      </c>
      <c r="AU849" s="214" t="s">
        <v>87</v>
      </c>
      <c r="AV849" s="12" t="s">
        <v>85</v>
      </c>
      <c r="AW849" s="12" t="s">
        <v>32</v>
      </c>
      <c r="AX849" s="12" t="s">
        <v>77</v>
      </c>
      <c r="AY849" s="214" t="s">
        <v>171</v>
      </c>
    </row>
    <row r="850" spans="1:65" s="13" customFormat="1" ht="11.25">
      <c r="B850" s="215"/>
      <c r="C850" s="216"/>
      <c r="D850" s="206" t="s">
        <v>180</v>
      </c>
      <c r="E850" s="217" t="s">
        <v>1</v>
      </c>
      <c r="F850" s="218" t="s">
        <v>1221</v>
      </c>
      <c r="G850" s="216"/>
      <c r="H850" s="219">
        <v>5.72</v>
      </c>
      <c r="I850" s="220"/>
      <c r="J850" s="216"/>
      <c r="K850" s="216"/>
      <c r="L850" s="221"/>
      <c r="M850" s="222"/>
      <c r="N850" s="223"/>
      <c r="O850" s="223"/>
      <c r="P850" s="223"/>
      <c r="Q850" s="223"/>
      <c r="R850" s="223"/>
      <c r="S850" s="223"/>
      <c r="T850" s="224"/>
      <c r="AT850" s="225" t="s">
        <v>180</v>
      </c>
      <c r="AU850" s="225" t="s">
        <v>87</v>
      </c>
      <c r="AV850" s="13" t="s">
        <v>87</v>
      </c>
      <c r="AW850" s="13" t="s">
        <v>32</v>
      </c>
      <c r="AX850" s="13" t="s">
        <v>77</v>
      </c>
      <c r="AY850" s="225" t="s">
        <v>171</v>
      </c>
    </row>
    <row r="851" spans="1:65" s="12" customFormat="1" ht="11.25">
      <c r="B851" s="204"/>
      <c r="C851" s="205"/>
      <c r="D851" s="206" t="s">
        <v>180</v>
      </c>
      <c r="E851" s="207" t="s">
        <v>1</v>
      </c>
      <c r="F851" s="208" t="s">
        <v>1222</v>
      </c>
      <c r="G851" s="205"/>
      <c r="H851" s="207" t="s">
        <v>1</v>
      </c>
      <c r="I851" s="209"/>
      <c r="J851" s="205"/>
      <c r="K851" s="205"/>
      <c r="L851" s="210"/>
      <c r="M851" s="211"/>
      <c r="N851" s="212"/>
      <c r="O851" s="212"/>
      <c r="P851" s="212"/>
      <c r="Q851" s="212"/>
      <c r="R851" s="212"/>
      <c r="S851" s="212"/>
      <c r="T851" s="213"/>
      <c r="AT851" s="214" t="s">
        <v>180</v>
      </c>
      <c r="AU851" s="214" t="s">
        <v>87</v>
      </c>
      <c r="AV851" s="12" t="s">
        <v>85</v>
      </c>
      <c r="AW851" s="12" t="s">
        <v>32</v>
      </c>
      <c r="AX851" s="12" t="s">
        <v>77</v>
      </c>
      <c r="AY851" s="214" t="s">
        <v>171</v>
      </c>
    </row>
    <row r="852" spans="1:65" s="13" customFormat="1" ht="11.25">
      <c r="B852" s="215"/>
      <c r="C852" s="216"/>
      <c r="D852" s="206" t="s">
        <v>180</v>
      </c>
      <c r="E852" s="217" t="s">
        <v>1</v>
      </c>
      <c r="F852" s="218" t="s">
        <v>1223</v>
      </c>
      <c r="G852" s="216"/>
      <c r="H852" s="219">
        <v>0.72</v>
      </c>
      <c r="I852" s="220"/>
      <c r="J852" s="216"/>
      <c r="K852" s="216"/>
      <c r="L852" s="221"/>
      <c r="M852" s="222"/>
      <c r="N852" s="223"/>
      <c r="O852" s="223"/>
      <c r="P852" s="223"/>
      <c r="Q852" s="223"/>
      <c r="R852" s="223"/>
      <c r="S852" s="223"/>
      <c r="T852" s="224"/>
      <c r="AT852" s="225" t="s">
        <v>180</v>
      </c>
      <c r="AU852" s="225" t="s">
        <v>87</v>
      </c>
      <c r="AV852" s="13" t="s">
        <v>87</v>
      </c>
      <c r="AW852" s="13" t="s">
        <v>32</v>
      </c>
      <c r="AX852" s="13" t="s">
        <v>77</v>
      </c>
      <c r="AY852" s="225" t="s">
        <v>171</v>
      </c>
    </row>
    <row r="853" spans="1:65" s="12" customFormat="1" ht="11.25">
      <c r="B853" s="204"/>
      <c r="C853" s="205"/>
      <c r="D853" s="206" t="s">
        <v>180</v>
      </c>
      <c r="E853" s="207" t="s">
        <v>1</v>
      </c>
      <c r="F853" s="208" t="s">
        <v>1224</v>
      </c>
      <c r="G853" s="205"/>
      <c r="H853" s="207" t="s">
        <v>1</v>
      </c>
      <c r="I853" s="209"/>
      <c r="J853" s="205"/>
      <c r="K853" s="205"/>
      <c r="L853" s="210"/>
      <c r="M853" s="211"/>
      <c r="N853" s="212"/>
      <c r="O853" s="212"/>
      <c r="P853" s="212"/>
      <c r="Q853" s="212"/>
      <c r="R853" s="212"/>
      <c r="S853" s="212"/>
      <c r="T853" s="213"/>
      <c r="AT853" s="214" t="s">
        <v>180</v>
      </c>
      <c r="AU853" s="214" t="s">
        <v>87</v>
      </c>
      <c r="AV853" s="12" t="s">
        <v>85</v>
      </c>
      <c r="AW853" s="12" t="s">
        <v>32</v>
      </c>
      <c r="AX853" s="12" t="s">
        <v>77</v>
      </c>
      <c r="AY853" s="214" t="s">
        <v>171</v>
      </c>
    </row>
    <row r="854" spans="1:65" s="13" customFormat="1" ht="11.25">
      <c r="B854" s="215"/>
      <c r="C854" s="216"/>
      <c r="D854" s="206" t="s">
        <v>180</v>
      </c>
      <c r="E854" s="217" t="s">
        <v>1</v>
      </c>
      <c r="F854" s="218" t="s">
        <v>1225</v>
      </c>
      <c r="G854" s="216"/>
      <c r="H854" s="219">
        <v>0.41</v>
      </c>
      <c r="I854" s="220"/>
      <c r="J854" s="216"/>
      <c r="K854" s="216"/>
      <c r="L854" s="221"/>
      <c r="M854" s="222"/>
      <c r="N854" s="223"/>
      <c r="O854" s="223"/>
      <c r="P854" s="223"/>
      <c r="Q854" s="223"/>
      <c r="R854" s="223"/>
      <c r="S854" s="223"/>
      <c r="T854" s="224"/>
      <c r="AT854" s="225" t="s">
        <v>180</v>
      </c>
      <c r="AU854" s="225" t="s">
        <v>87</v>
      </c>
      <c r="AV854" s="13" t="s">
        <v>87</v>
      </c>
      <c r="AW854" s="13" t="s">
        <v>32</v>
      </c>
      <c r="AX854" s="13" t="s">
        <v>77</v>
      </c>
      <c r="AY854" s="225" t="s">
        <v>171</v>
      </c>
    </row>
    <row r="855" spans="1:65" s="14" customFormat="1" ht="11.25">
      <c r="B855" s="226"/>
      <c r="C855" s="227"/>
      <c r="D855" s="206" t="s">
        <v>180</v>
      </c>
      <c r="E855" s="228" t="s">
        <v>1</v>
      </c>
      <c r="F855" s="229" t="s">
        <v>210</v>
      </c>
      <c r="G855" s="227"/>
      <c r="H855" s="230">
        <v>6.85</v>
      </c>
      <c r="I855" s="231"/>
      <c r="J855" s="227"/>
      <c r="K855" s="227"/>
      <c r="L855" s="232"/>
      <c r="M855" s="233"/>
      <c r="N855" s="234"/>
      <c r="O855" s="234"/>
      <c r="P855" s="234"/>
      <c r="Q855" s="234"/>
      <c r="R855" s="234"/>
      <c r="S855" s="234"/>
      <c r="T855" s="235"/>
      <c r="AT855" s="236" t="s">
        <v>180</v>
      </c>
      <c r="AU855" s="236" t="s">
        <v>87</v>
      </c>
      <c r="AV855" s="14" t="s">
        <v>178</v>
      </c>
      <c r="AW855" s="14" t="s">
        <v>32</v>
      </c>
      <c r="AX855" s="14" t="s">
        <v>85</v>
      </c>
      <c r="AY855" s="236" t="s">
        <v>171</v>
      </c>
    </row>
    <row r="856" spans="1:65" s="1" customFormat="1" ht="37.9" customHeight="1">
      <c r="A856" s="34"/>
      <c r="B856" s="35"/>
      <c r="C856" s="192" t="s">
        <v>1226</v>
      </c>
      <c r="D856" s="192" t="s">
        <v>173</v>
      </c>
      <c r="E856" s="193" t="s">
        <v>1227</v>
      </c>
      <c r="F856" s="194" t="s">
        <v>1228</v>
      </c>
      <c r="G856" s="195" t="s">
        <v>220</v>
      </c>
      <c r="H856" s="196">
        <v>186.62</v>
      </c>
      <c r="I856" s="197">
        <v>345</v>
      </c>
      <c r="J856" s="196">
        <f>ROUND(I856*H856,2)</f>
        <v>64383.9</v>
      </c>
      <c r="K856" s="194" t="s">
        <v>1</v>
      </c>
      <c r="L856" s="39"/>
      <c r="M856" s="198" t="s">
        <v>1</v>
      </c>
      <c r="N856" s="199" t="s">
        <v>42</v>
      </c>
      <c r="O856" s="71"/>
      <c r="P856" s="200">
        <f>O856*H856</f>
        <v>0</v>
      </c>
      <c r="Q856" s="200">
        <v>3.0000000000000001E-5</v>
      </c>
      <c r="R856" s="200">
        <f>Q856*H856</f>
        <v>5.5986000000000005E-3</v>
      </c>
      <c r="S856" s="200">
        <v>0</v>
      </c>
      <c r="T856" s="201">
        <f>S856*H856</f>
        <v>0</v>
      </c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R856" s="202" t="s">
        <v>264</v>
      </c>
      <c r="AT856" s="202" t="s">
        <v>173</v>
      </c>
      <c r="AU856" s="202" t="s">
        <v>87</v>
      </c>
      <c r="AY856" s="17" t="s">
        <v>171</v>
      </c>
      <c r="BE856" s="203">
        <f>IF(N856="základní",J856,0)</f>
        <v>64383.9</v>
      </c>
      <c r="BF856" s="203">
        <f>IF(N856="snížená",J856,0)</f>
        <v>0</v>
      </c>
      <c r="BG856" s="203">
        <f>IF(N856="zákl. přenesená",J856,0)</f>
        <v>0</v>
      </c>
      <c r="BH856" s="203">
        <f>IF(N856="sníž. přenesená",J856,0)</f>
        <v>0</v>
      </c>
      <c r="BI856" s="203">
        <f>IF(N856="nulová",J856,0)</f>
        <v>0</v>
      </c>
      <c r="BJ856" s="17" t="s">
        <v>85</v>
      </c>
      <c r="BK856" s="203">
        <f>ROUND(I856*H856,2)</f>
        <v>64383.9</v>
      </c>
      <c r="BL856" s="17" t="s">
        <v>264</v>
      </c>
      <c r="BM856" s="202" t="s">
        <v>1229</v>
      </c>
    </row>
    <row r="857" spans="1:65" s="12" customFormat="1" ht="11.25">
      <c r="B857" s="204"/>
      <c r="C857" s="205"/>
      <c r="D857" s="206" t="s">
        <v>180</v>
      </c>
      <c r="E857" s="207" t="s">
        <v>1</v>
      </c>
      <c r="F857" s="208" t="s">
        <v>1230</v>
      </c>
      <c r="G857" s="205"/>
      <c r="H857" s="207" t="s">
        <v>1</v>
      </c>
      <c r="I857" s="209"/>
      <c r="J857" s="205"/>
      <c r="K857" s="205"/>
      <c r="L857" s="210"/>
      <c r="M857" s="211"/>
      <c r="N857" s="212"/>
      <c r="O857" s="212"/>
      <c r="P857" s="212"/>
      <c r="Q857" s="212"/>
      <c r="R857" s="212"/>
      <c r="S857" s="212"/>
      <c r="T857" s="213"/>
      <c r="AT857" s="214" t="s">
        <v>180</v>
      </c>
      <c r="AU857" s="214" t="s">
        <v>87</v>
      </c>
      <c r="AV857" s="12" t="s">
        <v>85</v>
      </c>
      <c r="AW857" s="12" t="s">
        <v>32</v>
      </c>
      <c r="AX857" s="12" t="s">
        <v>77</v>
      </c>
      <c r="AY857" s="214" t="s">
        <v>171</v>
      </c>
    </row>
    <row r="858" spans="1:65" s="12" customFormat="1" ht="11.25">
      <c r="B858" s="204"/>
      <c r="C858" s="205"/>
      <c r="D858" s="206" t="s">
        <v>180</v>
      </c>
      <c r="E858" s="207" t="s">
        <v>1</v>
      </c>
      <c r="F858" s="208" t="s">
        <v>1231</v>
      </c>
      <c r="G858" s="205"/>
      <c r="H858" s="207" t="s">
        <v>1</v>
      </c>
      <c r="I858" s="209"/>
      <c r="J858" s="205"/>
      <c r="K858" s="205"/>
      <c r="L858" s="210"/>
      <c r="M858" s="211"/>
      <c r="N858" s="212"/>
      <c r="O858" s="212"/>
      <c r="P858" s="212"/>
      <c r="Q858" s="212"/>
      <c r="R858" s="212"/>
      <c r="S858" s="212"/>
      <c r="T858" s="213"/>
      <c r="AT858" s="214" t="s">
        <v>180</v>
      </c>
      <c r="AU858" s="214" t="s">
        <v>87</v>
      </c>
      <c r="AV858" s="12" t="s">
        <v>85</v>
      </c>
      <c r="AW858" s="12" t="s">
        <v>32</v>
      </c>
      <c r="AX858" s="12" t="s">
        <v>77</v>
      </c>
      <c r="AY858" s="214" t="s">
        <v>171</v>
      </c>
    </row>
    <row r="859" spans="1:65" s="12" customFormat="1" ht="11.25">
      <c r="B859" s="204"/>
      <c r="C859" s="205"/>
      <c r="D859" s="206" t="s">
        <v>180</v>
      </c>
      <c r="E859" s="207" t="s">
        <v>1</v>
      </c>
      <c r="F859" s="208" t="s">
        <v>1232</v>
      </c>
      <c r="G859" s="205"/>
      <c r="H859" s="207" t="s">
        <v>1</v>
      </c>
      <c r="I859" s="209"/>
      <c r="J859" s="205"/>
      <c r="K859" s="205"/>
      <c r="L859" s="210"/>
      <c r="M859" s="211"/>
      <c r="N859" s="212"/>
      <c r="O859" s="212"/>
      <c r="P859" s="212"/>
      <c r="Q859" s="212"/>
      <c r="R859" s="212"/>
      <c r="S859" s="212"/>
      <c r="T859" s="213"/>
      <c r="AT859" s="214" t="s">
        <v>180</v>
      </c>
      <c r="AU859" s="214" t="s">
        <v>87</v>
      </c>
      <c r="AV859" s="12" t="s">
        <v>85</v>
      </c>
      <c r="AW859" s="12" t="s">
        <v>32</v>
      </c>
      <c r="AX859" s="12" t="s">
        <v>77</v>
      </c>
      <c r="AY859" s="214" t="s">
        <v>171</v>
      </c>
    </row>
    <row r="860" spans="1:65" s="13" customFormat="1" ht="11.25">
      <c r="B860" s="215"/>
      <c r="C860" s="216"/>
      <c r="D860" s="206" t="s">
        <v>180</v>
      </c>
      <c r="E860" s="217" t="s">
        <v>1</v>
      </c>
      <c r="F860" s="218" t="s">
        <v>1233</v>
      </c>
      <c r="G860" s="216"/>
      <c r="H860" s="219">
        <v>186.62</v>
      </c>
      <c r="I860" s="220"/>
      <c r="J860" s="216"/>
      <c r="K860" s="216"/>
      <c r="L860" s="221"/>
      <c r="M860" s="222"/>
      <c r="N860" s="223"/>
      <c r="O860" s="223"/>
      <c r="P860" s="223"/>
      <c r="Q860" s="223"/>
      <c r="R860" s="223"/>
      <c r="S860" s="223"/>
      <c r="T860" s="224"/>
      <c r="AT860" s="225" t="s">
        <v>180</v>
      </c>
      <c r="AU860" s="225" t="s">
        <v>87</v>
      </c>
      <c r="AV860" s="13" t="s">
        <v>87</v>
      </c>
      <c r="AW860" s="13" t="s">
        <v>32</v>
      </c>
      <c r="AX860" s="13" t="s">
        <v>85</v>
      </c>
      <c r="AY860" s="225" t="s">
        <v>171</v>
      </c>
    </row>
    <row r="861" spans="1:65" s="1" customFormat="1" ht="16.5" customHeight="1">
      <c r="A861" s="34"/>
      <c r="B861" s="35"/>
      <c r="C861" s="237" t="s">
        <v>1234</v>
      </c>
      <c r="D861" s="237" t="s">
        <v>212</v>
      </c>
      <c r="E861" s="238" t="s">
        <v>1235</v>
      </c>
      <c r="F861" s="239" t="s">
        <v>1236</v>
      </c>
      <c r="G861" s="240" t="s">
        <v>220</v>
      </c>
      <c r="H861" s="241">
        <v>202</v>
      </c>
      <c r="I861" s="242">
        <v>122</v>
      </c>
      <c r="J861" s="241">
        <f>ROUND(I861*H861,2)</f>
        <v>24644</v>
      </c>
      <c r="K861" s="239" t="s">
        <v>177</v>
      </c>
      <c r="L861" s="243"/>
      <c r="M861" s="244" t="s">
        <v>1</v>
      </c>
      <c r="N861" s="245" t="s">
        <v>42</v>
      </c>
      <c r="O861" s="71"/>
      <c r="P861" s="200">
        <f>O861*H861</f>
        <v>0</v>
      </c>
      <c r="Q861" s="200">
        <v>1.35E-2</v>
      </c>
      <c r="R861" s="200">
        <f>Q861*H861</f>
        <v>2.7269999999999999</v>
      </c>
      <c r="S861" s="200">
        <v>0</v>
      </c>
      <c r="T861" s="201">
        <f>S861*H861</f>
        <v>0</v>
      </c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R861" s="202" t="s">
        <v>360</v>
      </c>
      <c r="AT861" s="202" t="s">
        <v>212</v>
      </c>
      <c r="AU861" s="202" t="s">
        <v>87</v>
      </c>
      <c r="AY861" s="17" t="s">
        <v>171</v>
      </c>
      <c r="BE861" s="203">
        <f>IF(N861="základní",J861,0)</f>
        <v>24644</v>
      </c>
      <c r="BF861" s="203">
        <f>IF(N861="snížená",J861,0)</f>
        <v>0</v>
      </c>
      <c r="BG861" s="203">
        <f>IF(N861="zákl. přenesená",J861,0)</f>
        <v>0</v>
      </c>
      <c r="BH861" s="203">
        <f>IF(N861="sníž. přenesená",J861,0)</f>
        <v>0</v>
      </c>
      <c r="BI861" s="203">
        <f>IF(N861="nulová",J861,0)</f>
        <v>0</v>
      </c>
      <c r="BJ861" s="17" t="s">
        <v>85</v>
      </c>
      <c r="BK861" s="203">
        <f>ROUND(I861*H861,2)</f>
        <v>24644</v>
      </c>
      <c r="BL861" s="17" t="s">
        <v>264</v>
      </c>
      <c r="BM861" s="202" t="s">
        <v>1237</v>
      </c>
    </row>
    <row r="862" spans="1:65" s="1" customFormat="1" ht="19.5">
      <c r="A862" s="34"/>
      <c r="B862" s="35"/>
      <c r="C862" s="36"/>
      <c r="D862" s="206" t="s">
        <v>415</v>
      </c>
      <c r="E862" s="36"/>
      <c r="F862" s="246" t="s">
        <v>1238</v>
      </c>
      <c r="G862" s="36"/>
      <c r="H862" s="36"/>
      <c r="I862" s="247"/>
      <c r="J862" s="36"/>
      <c r="K862" s="36"/>
      <c r="L862" s="39"/>
      <c r="M862" s="248"/>
      <c r="N862" s="249"/>
      <c r="O862" s="71"/>
      <c r="P862" s="71"/>
      <c r="Q862" s="71"/>
      <c r="R862" s="71"/>
      <c r="S862" s="71"/>
      <c r="T862" s="72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T862" s="17" t="s">
        <v>415</v>
      </c>
      <c r="AU862" s="17" t="s">
        <v>87</v>
      </c>
    </row>
    <row r="863" spans="1:65" s="13" customFormat="1" ht="11.25">
      <c r="B863" s="215"/>
      <c r="C863" s="216"/>
      <c r="D863" s="206" t="s">
        <v>180</v>
      </c>
      <c r="E863" s="217" t="s">
        <v>1</v>
      </c>
      <c r="F863" s="218" t="s">
        <v>1239</v>
      </c>
      <c r="G863" s="216"/>
      <c r="H863" s="219">
        <v>202</v>
      </c>
      <c r="I863" s="220"/>
      <c r="J863" s="216"/>
      <c r="K863" s="216"/>
      <c r="L863" s="221"/>
      <c r="M863" s="222"/>
      <c r="N863" s="223"/>
      <c r="O863" s="223"/>
      <c r="P863" s="223"/>
      <c r="Q863" s="223"/>
      <c r="R863" s="223"/>
      <c r="S863" s="223"/>
      <c r="T863" s="224"/>
      <c r="AT863" s="225" t="s">
        <v>180</v>
      </c>
      <c r="AU863" s="225" t="s">
        <v>87</v>
      </c>
      <c r="AV863" s="13" t="s">
        <v>87</v>
      </c>
      <c r="AW863" s="13" t="s">
        <v>32</v>
      </c>
      <c r="AX863" s="13" t="s">
        <v>85</v>
      </c>
      <c r="AY863" s="225" t="s">
        <v>171</v>
      </c>
    </row>
    <row r="864" spans="1:65" s="12" customFormat="1" ht="11.25">
      <c r="B864" s="204"/>
      <c r="C864" s="205"/>
      <c r="D864" s="206" t="s">
        <v>180</v>
      </c>
      <c r="E864" s="207" t="s">
        <v>1</v>
      </c>
      <c r="F864" s="208" t="s">
        <v>1240</v>
      </c>
      <c r="G864" s="205"/>
      <c r="H864" s="207" t="s">
        <v>1</v>
      </c>
      <c r="I864" s="209"/>
      <c r="J864" s="205"/>
      <c r="K864" s="205"/>
      <c r="L864" s="210"/>
      <c r="M864" s="211"/>
      <c r="N864" s="212"/>
      <c r="O864" s="212"/>
      <c r="P864" s="212"/>
      <c r="Q864" s="212"/>
      <c r="R864" s="212"/>
      <c r="S864" s="212"/>
      <c r="T864" s="213"/>
      <c r="AT864" s="214" t="s">
        <v>180</v>
      </c>
      <c r="AU864" s="214" t="s">
        <v>87</v>
      </c>
      <c r="AV864" s="12" t="s">
        <v>85</v>
      </c>
      <c r="AW864" s="12" t="s">
        <v>32</v>
      </c>
      <c r="AX864" s="12" t="s">
        <v>77</v>
      </c>
      <c r="AY864" s="214" t="s">
        <v>171</v>
      </c>
    </row>
    <row r="865" spans="1:65" s="1" customFormat="1" ht="33" customHeight="1">
      <c r="A865" s="34"/>
      <c r="B865" s="35"/>
      <c r="C865" s="192" t="s">
        <v>1241</v>
      </c>
      <c r="D865" s="192" t="s">
        <v>173</v>
      </c>
      <c r="E865" s="193" t="s">
        <v>1242</v>
      </c>
      <c r="F865" s="194" t="s">
        <v>1243</v>
      </c>
      <c r="G865" s="195" t="s">
        <v>176</v>
      </c>
      <c r="H865" s="196">
        <v>0.21</v>
      </c>
      <c r="I865" s="197">
        <v>7150</v>
      </c>
      <c r="J865" s="196">
        <f>ROUND(I865*H865,2)</f>
        <v>1501.5</v>
      </c>
      <c r="K865" s="194" t="s">
        <v>177</v>
      </c>
      <c r="L865" s="39"/>
      <c r="M865" s="198" t="s">
        <v>1</v>
      </c>
      <c r="N865" s="199" t="s">
        <v>42</v>
      </c>
      <c r="O865" s="71"/>
      <c r="P865" s="200">
        <f>O865*H865</f>
        <v>0</v>
      </c>
      <c r="Q865" s="200">
        <v>1.08E-3</v>
      </c>
      <c r="R865" s="200">
        <f>Q865*H865</f>
        <v>2.2679999999999998E-4</v>
      </c>
      <c r="S865" s="200">
        <v>0</v>
      </c>
      <c r="T865" s="201">
        <f>S865*H865</f>
        <v>0</v>
      </c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R865" s="202" t="s">
        <v>264</v>
      </c>
      <c r="AT865" s="202" t="s">
        <v>173</v>
      </c>
      <c r="AU865" s="202" t="s">
        <v>87</v>
      </c>
      <c r="AY865" s="17" t="s">
        <v>171</v>
      </c>
      <c r="BE865" s="203">
        <f>IF(N865="základní",J865,0)</f>
        <v>1501.5</v>
      </c>
      <c r="BF865" s="203">
        <f>IF(N865="snížená",J865,0)</f>
        <v>0</v>
      </c>
      <c r="BG865" s="203">
        <f>IF(N865="zákl. přenesená",J865,0)</f>
        <v>0</v>
      </c>
      <c r="BH865" s="203">
        <f>IF(N865="sníž. přenesená",J865,0)</f>
        <v>0</v>
      </c>
      <c r="BI865" s="203">
        <f>IF(N865="nulová",J865,0)</f>
        <v>0</v>
      </c>
      <c r="BJ865" s="17" t="s">
        <v>85</v>
      </c>
      <c r="BK865" s="203">
        <f>ROUND(I865*H865,2)</f>
        <v>1501.5</v>
      </c>
      <c r="BL865" s="17" t="s">
        <v>264</v>
      </c>
      <c r="BM865" s="202" t="s">
        <v>1244</v>
      </c>
    </row>
    <row r="866" spans="1:65" s="12" customFormat="1" ht="11.25">
      <c r="B866" s="204"/>
      <c r="C866" s="205"/>
      <c r="D866" s="206" t="s">
        <v>180</v>
      </c>
      <c r="E866" s="207" t="s">
        <v>1</v>
      </c>
      <c r="F866" s="208" t="s">
        <v>1245</v>
      </c>
      <c r="G866" s="205"/>
      <c r="H866" s="207" t="s">
        <v>1</v>
      </c>
      <c r="I866" s="209"/>
      <c r="J866" s="205"/>
      <c r="K866" s="205"/>
      <c r="L866" s="210"/>
      <c r="M866" s="211"/>
      <c r="N866" s="212"/>
      <c r="O866" s="212"/>
      <c r="P866" s="212"/>
      <c r="Q866" s="212"/>
      <c r="R866" s="212"/>
      <c r="S866" s="212"/>
      <c r="T866" s="213"/>
      <c r="AT866" s="214" t="s">
        <v>180</v>
      </c>
      <c r="AU866" s="214" t="s">
        <v>87</v>
      </c>
      <c r="AV866" s="12" t="s">
        <v>85</v>
      </c>
      <c r="AW866" s="12" t="s">
        <v>32</v>
      </c>
      <c r="AX866" s="12" t="s">
        <v>77</v>
      </c>
      <c r="AY866" s="214" t="s">
        <v>171</v>
      </c>
    </row>
    <row r="867" spans="1:65" s="13" customFormat="1" ht="11.25">
      <c r="B867" s="215"/>
      <c r="C867" s="216"/>
      <c r="D867" s="206" t="s">
        <v>180</v>
      </c>
      <c r="E867" s="217" t="s">
        <v>1</v>
      </c>
      <c r="F867" s="218" t="s">
        <v>1246</v>
      </c>
      <c r="G867" s="216"/>
      <c r="H867" s="219">
        <v>0.21</v>
      </c>
      <c r="I867" s="220"/>
      <c r="J867" s="216"/>
      <c r="K867" s="216"/>
      <c r="L867" s="221"/>
      <c r="M867" s="222"/>
      <c r="N867" s="223"/>
      <c r="O867" s="223"/>
      <c r="P867" s="223"/>
      <c r="Q867" s="223"/>
      <c r="R867" s="223"/>
      <c r="S867" s="223"/>
      <c r="T867" s="224"/>
      <c r="AT867" s="225" t="s">
        <v>180</v>
      </c>
      <c r="AU867" s="225" t="s">
        <v>87</v>
      </c>
      <c r="AV867" s="13" t="s">
        <v>87</v>
      </c>
      <c r="AW867" s="13" t="s">
        <v>32</v>
      </c>
      <c r="AX867" s="13" t="s">
        <v>85</v>
      </c>
      <c r="AY867" s="225" t="s">
        <v>171</v>
      </c>
    </row>
    <row r="868" spans="1:65" s="1" customFormat="1" ht="16.5" customHeight="1">
      <c r="A868" s="34"/>
      <c r="B868" s="35"/>
      <c r="C868" s="192" t="s">
        <v>1247</v>
      </c>
      <c r="D868" s="192" t="s">
        <v>173</v>
      </c>
      <c r="E868" s="193" t="s">
        <v>1248</v>
      </c>
      <c r="F868" s="194" t="s">
        <v>1249</v>
      </c>
      <c r="G868" s="195" t="s">
        <v>220</v>
      </c>
      <c r="H868" s="196">
        <v>5.55</v>
      </c>
      <c r="I868" s="197">
        <v>149</v>
      </c>
      <c r="J868" s="196">
        <f>ROUND(I868*H868,2)</f>
        <v>826.95</v>
      </c>
      <c r="K868" s="194" t="s">
        <v>177</v>
      </c>
      <c r="L868" s="39"/>
      <c r="M868" s="198" t="s">
        <v>1</v>
      </c>
      <c r="N868" s="199" t="s">
        <v>42</v>
      </c>
      <c r="O868" s="71"/>
      <c r="P868" s="200">
        <f>O868*H868</f>
        <v>0</v>
      </c>
      <c r="Q868" s="200">
        <v>0</v>
      </c>
      <c r="R868" s="200">
        <f>Q868*H868</f>
        <v>0</v>
      </c>
      <c r="S868" s="200">
        <v>0</v>
      </c>
      <c r="T868" s="201">
        <f>S868*H868</f>
        <v>0</v>
      </c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R868" s="202" t="s">
        <v>264</v>
      </c>
      <c r="AT868" s="202" t="s">
        <v>173</v>
      </c>
      <c r="AU868" s="202" t="s">
        <v>87</v>
      </c>
      <c r="AY868" s="17" t="s">
        <v>171</v>
      </c>
      <c r="BE868" s="203">
        <f>IF(N868="základní",J868,0)</f>
        <v>826.95</v>
      </c>
      <c r="BF868" s="203">
        <f>IF(N868="snížená",J868,0)</f>
        <v>0</v>
      </c>
      <c r="BG868" s="203">
        <f>IF(N868="zákl. přenesená",J868,0)</f>
        <v>0</v>
      </c>
      <c r="BH868" s="203">
        <f>IF(N868="sníž. přenesená",J868,0)</f>
        <v>0</v>
      </c>
      <c r="BI868" s="203">
        <f>IF(N868="nulová",J868,0)</f>
        <v>0</v>
      </c>
      <c r="BJ868" s="17" t="s">
        <v>85</v>
      </c>
      <c r="BK868" s="203">
        <f>ROUND(I868*H868,2)</f>
        <v>826.95</v>
      </c>
      <c r="BL868" s="17" t="s">
        <v>264</v>
      </c>
      <c r="BM868" s="202" t="s">
        <v>1250</v>
      </c>
    </row>
    <row r="869" spans="1:65" s="12" customFormat="1" ht="11.25">
      <c r="B869" s="204"/>
      <c r="C869" s="205"/>
      <c r="D869" s="206" t="s">
        <v>180</v>
      </c>
      <c r="E869" s="207" t="s">
        <v>1</v>
      </c>
      <c r="F869" s="208" t="s">
        <v>1245</v>
      </c>
      <c r="G869" s="205"/>
      <c r="H869" s="207" t="s">
        <v>1</v>
      </c>
      <c r="I869" s="209"/>
      <c r="J869" s="205"/>
      <c r="K869" s="205"/>
      <c r="L869" s="210"/>
      <c r="M869" s="211"/>
      <c r="N869" s="212"/>
      <c r="O869" s="212"/>
      <c r="P869" s="212"/>
      <c r="Q869" s="212"/>
      <c r="R869" s="212"/>
      <c r="S869" s="212"/>
      <c r="T869" s="213"/>
      <c r="AT869" s="214" t="s">
        <v>180</v>
      </c>
      <c r="AU869" s="214" t="s">
        <v>87</v>
      </c>
      <c r="AV869" s="12" t="s">
        <v>85</v>
      </c>
      <c r="AW869" s="12" t="s">
        <v>32</v>
      </c>
      <c r="AX869" s="12" t="s">
        <v>77</v>
      </c>
      <c r="AY869" s="214" t="s">
        <v>171</v>
      </c>
    </row>
    <row r="870" spans="1:65" s="12" customFormat="1" ht="11.25">
      <c r="B870" s="204"/>
      <c r="C870" s="205"/>
      <c r="D870" s="206" t="s">
        <v>180</v>
      </c>
      <c r="E870" s="207" t="s">
        <v>1</v>
      </c>
      <c r="F870" s="208" t="s">
        <v>1251</v>
      </c>
      <c r="G870" s="205"/>
      <c r="H870" s="207" t="s">
        <v>1</v>
      </c>
      <c r="I870" s="209"/>
      <c r="J870" s="205"/>
      <c r="K870" s="205"/>
      <c r="L870" s="210"/>
      <c r="M870" s="211"/>
      <c r="N870" s="212"/>
      <c r="O870" s="212"/>
      <c r="P870" s="212"/>
      <c r="Q870" s="212"/>
      <c r="R870" s="212"/>
      <c r="S870" s="212"/>
      <c r="T870" s="213"/>
      <c r="AT870" s="214" t="s">
        <v>180</v>
      </c>
      <c r="AU870" s="214" t="s">
        <v>87</v>
      </c>
      <c r="AV870" s="12" t="s">
        <v>85</v>
      </c>
      <c r="AW870" s="12" t="s">
        <v>32</v>
      </c>
      <c r="AX870" s="12" t="s">
        <v>77</v>
      </c>
      <c r="AY870" s="214" t="s">
        <v>171</v>
      </c>
    </row>
    <row r="871" spans="1:65" s="13" customFormat="1" ht="11.25">
      <c r="B871" s="215"/>
      <c r="C871" s="216"/>
      <c r="D871" s="206" t="s">
        <v>180</v>
      </c>
      <c r="E871" s="217" t="s">
        <v>1</v>
      </c>
      <c r="F871" s="218" t="s">
        <v>1252</v>
      </c>
      <c r="G871" s="216"/>
      <c r="H871" s="219">
        <v>5.55</v>
      </c>
      <c r="I871" s="220"/>
      <c r="J871" s="216"/>
      <c r="K871" s="216"/>
      <c r="L871" s="221"/>
      <c r="M871" s="222"/>
      <c r="N871" s="223"/>
      <c r="O871" s="223"/>
      <c r="P871" s="223"/>
      <c r="Q871" s="223"/>
      <c r="R871" s="223"/>
      <c r="S871" s="223"/>
      <c r="T871" s="224"/>
      <c r="AT871" s="225" t="s">
        <v>180</v>
      </c>
      <c r="AU871" s="225" t="s">
        <v>87</v>
      </c>
      <c r="AV871" s="13" t="s">
        <v>87</v>
      </c>
      <c r="AW871" s="13" t="s">
        <v>32</v>
      </c>
      <c r="AX871" s="13" t="s">
        <v>85</v>
      </c>
      <c r="AY871" s="225" t="s">
        <v>171</v>
      </c>
    </row>
    <row r="872" spans="1:65" s="1" customFormat="1" ht="21.75" customHeight="1">
      <c r="A872" s="34"/>
      <c r="B872" s="35"/>
      <c r="C872" s="237" t="s">
        <v>1253</v>
      </c>
      <c r="D872" s="237" t="s">
        <v>212</v>
      </c>
      <c r="E872" s="238" t="s">
        <v>1254</v>
      </c>
      <c r="F872" s="239" t="s">
        <v>1255</v>
      </c>
      <c r="G872" s="240" t="s">
        <v>176</v>
      </c>
      <c r="H872" s="241">
        <v>0.12</v>
      </c>
      <c r="I872" s="242">
        <v>10680</v>
      </c>
      <c r="J872" s="241">
        <f>ROUND(I872*H872,2)</f>
        <v>1281.5999999999999</v>
      </c>
      <c r="K872" s="239" t="s">
        <v>177</v>
      </c>
      <c r="L872" s="243"/>
      <c r="M872" s="244" t="s">
        <v>1</v>
      </c>
      <c r="N872" s="245" t="s">
        <v>42</v>
      </c>
      <c r="O872" s="71"/>
      <c r="P872" s="200">
        <f>O872*H872</f>
        <v>0</v>
      </c>
      <c r="Q872" s="200">
        <v>0.55000000000000004</v>
      </c>
      <c r="R872" s="200">
        <f>Q872*H872</f>
        <v>6.6000000000000003E-2</v>
      </c>
      <c r="S872" s="200">
        <v>0</v>
      </c>
      <c r="T872" s="201">
        <f>S872*H872</f>
        <v>0</v>
      </c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R872" s="202" t="s">
        <v>360</v>
      </c>
      <c r="AT872" s="202" t="s">
        <v>212</v>
      </c>
      <c r="AU872" s="202" t="s">
        <v>87</v>
      </c>
      <c r="AY872" s="17" t="s">
        <v>171</v>
      </c>
      <c r="BE872" s="203">
        <f>IF(N872="základní",J872,0)</f>
        <v>1281.5999999999999</v>
      </c>
      <c r="BF872" s="203">
        <f>IF(N872="snížená",J872,0)</f>
        <v>0</v>
      </c>
      <c r="BG872" s="203">
        <f>IF(N872="zákl. přenesená",J872,0)</f>
        <v>0</v>
      </c>
      <c r="BH872" s="203">
        <f>IF(N872="sníž. přenesená",J872,0)</f>
        <v>0</v>
      </c>
      <c r="BI872" s="203">
        <f>IF(N872="nulová",J872,0)</f>
        <v>0</v>
      </c>
      <c r="BJ872" s="17" t="s">
        <v>85</v>
      </c>
      <c r="BK872" s="203">
        <f>ROUND(I872*H872,2)</f>
        <v>1281.5999999999999</v>
      </c>
      <c r="BL872" s="17" t="s">
        <v>264</v>
      </c>
      <c r="BM872" s="202" t="s">
        <v>1256</v>
      </c>
    </row>
    <row r="873" spans="1:65" s="12" customFormat="1" ht="11.25">
      <c r="B873" s="204"/>
      <c r="C873" s="205"/>
      <c r="D873" s="206" t="s">
        <v>180</v>
      </c>
      <c r="E873" s="207" t="s">
        <v>1</v>
      </c>
      <c r="F873" s="208" t="s">
        <v>1245</v>
      </c>
      <c r="G873" s="205"/>
      <c r="H873" s="207" t="s">
        <v>1</v>
      </c>
      <c r="I873" s="209"/>
      <c r="J873" s="205"/>
      <c r="K873" s="205"/>
      <c r="L873" s="210"/>
      <c r="M873" s="211"/>
      <c r="N873" s="212"/>
      <c r="O873" s="212"/>
      <c r="P873" s="212"/>
      <c r="Q873" s="212"/>
      <c r="R873" s="212"/>
      <c r="S873" s="212"/>
      <c r="T873" s="213"/>
      <c r="AT873" s="214" t="s">
        <v>180</v>
      </c>
      <c r="AU873" s="214" t="s">
        <v>87</v>
      </c>
      <c r="AV873" s="12" t="s">
        <v>85</v>
      </c>
      <c r="AW873" s="12" t="s">
        <v>32</v>
      </c>
      <c r="AX873" s="12" t="s">
        <v>77</v>
      </c>
      <c r="AY873" s="214" t="s">
        <v>171</v>
      </c>
    </row>
    <row r="874" spans="1:65" s="12" customFormat="1" ht="11.25">
      <c r="B874" s="204"/>
      <c r="C874" s="205"/>
      <c r="D874" s="206" t="s">
        <v>180</v>
      </c>
      <c r="E874" s="207" t="s">
        <v>1</v>
      </c>
      <c r="F874" s="208" t="s">
        <v>1251</v>
      </c>
      <c r="G874" s="205"/>
      <c r="H874" s="207" t="s">
        <v>1</v>
      </c>
      <c r="I874" s="209"/>
      <c r="J874" s="205"/>
      <c r="K874" s="205"/>
      <c r="L874" s="210"/>
      <c r="M874" s="211"/>
      <c r="N874" s="212"/>
      <c r="O874" s="212"/>
      <c r="P874" s="212"/>
      <c r="Q874" s="212"/>
      <c r="R874" s="212"/>
      <c r="S874" s="212"/>
      <c r="T874" s="213"/>
      <c r="AT874" s="214" t="s">
        <v>180</v>
      </c>
      <c r="AU874" s="214" t="s">
        <v>87</v>
      </c>
      <c r="AV874" s="12" t="s">
        <v>85</v>
      </c>
      <c r="AW874" s="12" t="s">
        <v>32</v>
      </c>
      <c r="AX874" s="12" t="s">
        <v>77</v>
      </c>
      <c r="AY874" s="214" t="s">
        <v>171</v>
      </c>
    </row>
    <row r="875" spans="1:65" s="13" customFormat="1" ht="11.25">
      <c r="B875" s="215"/>
      <c r="C875" s="216"/>
      <c r="D875" s="206" t="s">
        <v>180</v>
      </c>
      <c r="E875" s="217" t="s">
        <v>1</v>
      </c>
      <c r="F875" s="218" t="s">
        <v>1257</v>
      </c>
      <c r="G875" s="216"/>
      <c r="H875" s="219">
        <v>0.12</v>
      </c>
      <c r="I875" s="220"/>
      <c r="J875" s="216"/>
      <c r="K875" s="216"/>
      <c r="L875" s="221"/>
      <c r="M875" s="222"/>
      <c r="N875" s="223"/>
      <c r="O875" s="223"/>
      <c r="P875" s="223"/>
      <c r="Q875" s="223"/>
      <c r="R875" s="223"/>
      <c r="S875" s="223"/>
      <c r="T875" s="224"/>
      <c r="AT875" s="225" t="s">
        <v>180</v>
      </c>
      <c r="AU875" s="225" t="s">
        <v>87</v>
      </c>
      <c r="AV875" s="13" t="s">
        <v>87</v>
      </c>
      <c r="AW875" s="13" t="s">
        <v>32</v>
      </c>
      <c r="AX875" s="13" t="s">
        <v>85</v>
      </c>
      <c r="AY875" s="225" t="s">
        <v>171</v>
      </c>
    </row>
    <row r="876" spans="1:65" s="12" customFormat="1" ht="11.25">
      <c r="B876" s="204"/>
      <c r="C876" s="205"/>
      <c r="D876" s="206" t="s">
        <v>180</v>
      </c>
      <c r="E876" s="207" t="s">
        <v>1</v>
      </c>
      <c r="F876" s="208" t="s">
        <v>1240</v>
      </c>
      <c r="G876" s="205"/>
      <c r="H876" s="207" t="s">
        <v>1</v>
      </c>
      <c r="I876" s="209"/>
      <c r="J876" s="205"/>
      <c r="K876" s="205"/>
      <c r="L876" s="210"/>
      <c r="M876" s="211"/>
      <c r="N876" s="212"/>
      <c r="O876" s="212"/>
      <c r="P876" s="212"/>
      <c r="Q876" s="212"/>
      <c r="R876" s="212"/>
      <c r="S876" s="212"/>
      <c r="T876" s="213"/>
      <c r="AT876" s="214" t="s">
        <v>180</v>
      </c>
      <c r="AU876" s="214" t="s">
        <v>87</v>
      </c>
      <c r="AV876" s="12" t="s">
        <v>85</v>
      </c>
      <c r="AW876" s="12" t="s">
        <v>32</v>
      </c>
      <c r="AX876" s="12" t="s">
        <v>77</v>
      </c>
      <c r="AY876" s="214" t="s">
        <v>171</v>
      </c>
    </row>
    <row r="877" spans="1:65" s="1" customFormat="1" ht="16.5" customHeight="1">
      <c r="A877" s="34"/>
      <c r="B877" s="35"/>
      <c r="C877" s="192" t="s">
        <v>1258</v>
      </c>
      <c r="D877" s="192" t="s">
        <v>173</v>
      </c>
      <c r="E877" s="193" t="s">
        <v>1259</v>
      </c>
      <c r="F877" s="194" t="s">
        <v>1260</v>
      </c>
      <c r="G877" s="195" t="s">
        <v>282</v>
      </c>
      <c r="H877" s="196">
        <v>18</v>
      </c>
      <c r="I877" s="197">
        <v>60</v>
      </c>
      <c r="J877" s="196">
        <f>ROUND(I877*H877,2)</f>
        <v>1080</v>
      </c>
      <c r="K877" s="194" t="s">
        <v>177</v>
      </c>
      <c r="L877" s="39"/>
      <c r="M877" s="198" t="s">
        <v>1</v>
      </c>
      <c r="N877" s="199" t="s">
        <v>42</v>
      </c>
      <c r="O877" s="71"/>
      <c r="P877" s="200">
        <f>O877*H877</f>
        <v>0</v>
      </c>
      <c r="Q877" s="200">
        <v>0</v>
      </c>
      <c r="R877" s="200">
        <f>Q877*H877</f>
        <v>0</v>
      </c>
      <c r="S877" s="200">
        <v>0</v>
      </c>
      <c r="T877" s="201">
        <f>S877*H877</f>
        <v>0</v>
      </c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R877" s="202" t="s">
        <v>264</v>
      </c>
      <c r="AT877" s="202" t="s">
        <v>173</v>
      </c>
      <c r="AU877" s="202" t="s">
        <v>87</v>
      </c>
      <c r="AY877" s="17" t="s">
        <v>171</v>
      </c>
      <c r="BE877" s="203">
        <f>IF(N877="základní",J877,0)</f>
        <v>1080</v>
      </c>
      <c r="BF877" s="203">
        <f>IF(N877="snížená",J877,0)</f>
        <v>0</v>
      </c>
      <c r="BG877" s="203">
        <f>IF(N877="zákl. přenesená",J877,0)</f>
        <v>0</v>
      </c>
      <c r="BH877" s="203">
        <f>IF(N877="sníž. přenesená",J877,0)</f>
        <v>0</v>
      </c>
      <c r="BI877" s="203">
        <f>IF(N877="nulová",J877,0)</f>
        <v>0</v>
      </c>
      <c r="BJ877" s="17" t="s">
        <v>85</v>
      </c>
      <c r="BK877" s="203">
        <f>ROUND(I877*H877,2)</f>
        <v>1080</v>
      </c>
      <c r="BL877" s="17" t="s">
        <v>264</v>
      </c>
      <c r="BM877" s="202" t="s">
        <v>1261</v>
      </c>
    </row>
    <row r="878" spans="1:65" s="12" customFormat="1" ht="11.25">
      <c r="B878" s="204"/>
      <c r="C878" s="205"/>
      <c r="D878" s="206" t="s">
        <v>180</v>
      </c>
      <c r="E878" s="207" t="s">
        <v>1</v>
      </c>
      <c r="F878" s="208" t="s">
        <v>1262</v>
      </c>
      <c r="G878" s="205"/>
      <c r="H878" s="207" t="s">
        <v>1</v>
      </c>
      <c r="I878" s="209"/>
      <c r="J878" s="205"/>
      <c r="K878" s="205"/>
      <c r="L878" s="210"/>
      <c r="M878" s="211"/>
      <c r="N878" s="212"/>
      <c r="O878" s="212"/>
      <c r="P878" s="212"/>
      <c r="Q878" s="212"/>
      <c r="R878" s="212"/>
      <c r="S878" s="212"/>
      <c r="T878" s="213"/>
      <c r="AT878" s="214" t="s">
        <v>180</v>
      </c>
      <c r="AU878" s="214" t="s">
        <v>87</v>
      </c>
      <c r="AV878" s="12" t="s">
        <v>85</v>
      </c>
      <c r="AW878" s="12" t="s">
        <v>32</v>
      </c>
      <c r="AX878" s="12" t="s">
        <v>77</v>
      </c>
      <c r="AY878" s="214" t="s">
        <v>171</v>
      </c>
    </row>
    <row r="879" spans="1:65" s="13" customFormat="1" ht="11.25">
      <c r="B879" s="215"/>
      <c r="C879" s="216"/>
      <c r="D879" s="206" t="s">
        <v>180</v>
      </c>
      <c r="E879" s="217" t="s">
        <v>1</v>
      </c>
      <c r="F879" s="218" t="s">
        <v>1263</v>
      </c>
      <c r="G879" s="216"/>
      <c r="H879" s="219">
        <v>18</v>
      </c>
      <c r="I879" s="220"/>
      <c r="J879" s="216"/>
      <c r="K879" s="216"/>
      <c r="L879" s="221"/>
      <c r="M879" s="222"/>
      <c r="N879" s="223"/>
      <c r="O879" s="223"/>
      <c r="P879" s="223"/>
      <c r="Q879" s="223"/>
      <c r="R879" s="223"/>
      <c r="S879" s="223"/>
      <c r="T879" s="224"/>
      <c r="AT879" s="225" t="s">
        <v>180</v>
      </c>
      <c r="AU879" s="225" t="s">
        <v>87</v>
      </c>
      <c r="AV879" s="13" t="s">
        <v>87</v>
      </c>
      <c r="AW879" s="13" t="s">
        <v>32</v>
      </c>
      <c r="AX879" s="13" t="s">
        <v>85</v>
      </c>
      <c r="AY879" s="225" t="s">
        <v>171</v>
      </c>
    </row>
    <row r="880" spans="1:65" s="1" customFormat="1" ht="16.5" customHeight="1">
      <c r="A880" s="34"/>
      <c r="B880" s="35"/>
      <c r="C880" s="237" t="s">
        <v>1264</v>
      </c>
      <c r="D880" s="237" t="s">
        <v>212</v>
      </c>
      <c r="E880" s="238" t="s">
        <v>1209</v>
      </c>
      <c r="F880" s="239" t="s">
        <v>1210</v>
      </c>
      <c r="G880" s="240" t="s">
        <v>176</v>
      </c>
      <c r="H880" s="241">
        <v>0.09</v>
      </c>
      <c r="I880" s="242">
        <v>16200</v>
      </c>
      <c r="J880" s="241">
        <f>ROUND(I880*H880,2)</f>
        <v>1458</v>
      </c>
      <c r="K880" s="239" t="s">
        <v>177</v>
      </c>
      <c r="L880" s="243"/>
      <c r="M880" s="244" t="s">
        <v>1</v>
      </c>
      <c r="N880" s="245" t="s">
        <v>42</v>
      </c>
      <c r="O880" s="71"/>
      <c r="P880" s="200">
        <f>O880*H880</f>
        <v>0</v>
      </c>
      <c r="Q880" s="200">
        <v>0.55000000000000004</v>
      </c>
      <c r="R880" s="200">
        <f>Q880*H880</f>
        <v>4.9500000000000002E-2</v>
      </c>
      <c r="S880" s="200">
        <v>0</v>
      </c>
      <c r="T880" s="201">
        <f>S880*H880</f>
        <v>0</v>
      </c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R880" s="202" t="s">
        <v>360</v>
      </c>
      <c r="AT880" s="202" t="s">
        <v>212</v>
      </c>
      <c r="AU880" s="202" t="s">
        <v>87</v>
      </c>
      <c r="AY880" s="17" t="s">
        <v>171</v>
      </c>
      <c r="BE880" s="203">
        <f>IF(N880="základní",J880,0)</f>
        <v>1458</v>
      </c>
      <c r="BF880" s="203">
        <f>IF(N880="snížená",J880,0)</f>
        <v>0</v>
      </c>
      <c r="BG880" s="203">
        <f>IF(N880="zákl. přenesená",J880,0)</f>
        <v>0</v>
      </c>
      <c r="BH880" s="203">
        <f>IF(N880="sníž. přenesená",J880,0)</f>
        <v>0</v>
      </c>
      <c r="BI880" s="203">
        <f>IF(N880="nulová",J880,0)</f>
        <v>0</v>
      </c>
      <c r="BJ880" s="17" t="s">
        <v>85</v>
      </c>
      <c r="BK880" s="203">
        <f>ROUND(I880*H880,2)</f>
        <v>1458</v>
      </c>
      <c r="BL880" s="17" t="s">
        <v>264</v>
      </c>
      <c r="BM880" s="202" t="s">
        <v>1265</v>
      </c>
    </row>
    <row r="881" spans="1:65" s="12" customFormat="1" ht="11.25">
      <c r="B881" s="204"/>
      <c r="C881" s="205"/>
      <c r="D881" s="206" t="s">
        <v>180</v>
      </c>
      <c r="E881" s="207" t="s">
        <v>1</v>
      </c>
      <c r="F881" s="208" t="s">
        <v>1262</v>
      </c>
      <c r="G881" s="205"/>
      <c r="H881" s="207" t="s">
        <v>1</v>
      </c>
      <c r="I881" s="209"/>
      <c r="J881" s="205"/>
      <c r="K881" s="205"/>
      <c r="L881" s="210"/>
      <c r="M881" s="211"/>
      <c r="N881" s="212"/>
      <c r="O881" s="212"/>
      <c r="P881" s="212"/>
      <c r="Q881" s="212"/>
      <c r="R881" s="212"/>
      <c r="S881" s="212"/>
      <c r="T881" s="213"/>
      <c r="AT881" s="214" t="s">
        <v>180</v>
      </c>
      <c r="AU881" s="214" t="s">
        <v>87</v>
      </c>
      <c r="AV881" s="12" t="s">
        <v>85</v>
      </c>
      <c r="AW881" s="12" t="s">
        <v>32</v>
      </c>
      <c r="AX881" s="12" t="s">
        <v>77</v>
      </c>
      <c r="AY881" s="214" t="s">
        <v>171</v>
      </c>
    </row>
    <row r="882" spans="1:65" s="13" customFormat="1" ht="11.25">
      <c r="B882" s="215"/>
      <c r="C882" s="216"/>
      <c r="D882" s="206" t="s">
        <v>180</v>
      </c>
      <c r="E882" s="217" t="s">
        <v>1</v>
      </c>
      <c r="F882" s="218" t="s">
        <v>1266</v>
      </c>
      <c r="G882" s="216"/>
      <c r="H882" s="219">
        <v>0.09</v>
      </c>
      <c r="I882" s="220"/>
      <c r="J882" s="216"/>
      <c r="K882" s="216"/>
      <c r="L882" s="221"/>
      <c r="M882" s="222"/>
      <c r="N882" s="223"/>
      <c r="O882" s="223"/>
      <c r="P882" s="223"/>
      <c r="Q882" s="223"/>
      <c r="R882" s="223"/>
      <c r="S882" s="223"/>
      <c r="T882" s="224"/>
      <c r="AT882" s="225" t="s">
        <v>180</v>
      </c>
      <c r="AU882" s="225" t="s">
        <v>87</v>
      </c>
      <c r="AV882" s="13" t="s">
        <v>87</v>
      </c>
      <c r="AW882" s="13" t="s">
        <v>32</v>
      </c>
      <c r="AX882" s="13" t="s">
        <v>85</v>
      </c>
      <c r="AY882" s="225" t="s">
        <v>171</v>
      </c>
    </row>
    <row r="883" spans="1:65" s="1" customFormat="1" ht="24.2" customHeight="1">
      <c r="A883" s="34"/>
      <c r="B883" s="35"/>
      <c r="C883" s="192" t="s">
        <v>1267</v>
      </c>
      <c r="D883" s="192" t="s">
        <v>173</v>
      </c>
      <c r="E883" s="193" t="s">
        <v>1268</v>
      </c>
      <c r="F883" s="194" t="s">
        <v>1269</v>
      </c>
      <c r="G883" s="195" t="s">
        <v>220</v>
      </c>
      <c r="H883" s="196">
        <v>5.55</v>
      </c>
      <c r="I883" s="197">
        <v>39</v>
      </c>
      <c r="J883" s="196">
        <f>ROUND(I883*H883,2)</f>
        <v>216.45</v>
      </c>
      <c r="K883" s="194" t="s">
        <v>177</v>
      </c>
      <c r="L883" s="39"/>
      <c r="M883" s="198" t="s">
        <v>1</v>
      </c>
      <c r="N883" s="199" t="s">
        <v>42</v>
      </c>
      <c r="O883" s="71"/>
      <c r="P883" s="200">
        <f>O883*H883</f>
        <v>0</v>
      </c>
      <c r="Q883" s="200">
        <v>2.0000000000000001E-4</v>
      </c>
      <c r="R883" s="200">
        <f>Q883*H883</f>
        <v>1.1100000000000001E-3</v>
      </c>
      <c r="S883" s="200">
        <v>0</v>
      </c>
      <c r="T883" s="201">
        <f>S883*H883</f>
        <v>0</v>
      </c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R883" s="202" t="s">
        <v>264</v>
      </c>
      <c r="AT883" s="202" t="s">
        <v>173</v>
      </c>
      <c r="AU883" s="202" t="s">
        <v>87</v>
      </c>
      <c r="AY883" s="17" t="s">
        <v>171</v>
      </c>
      <c r="BE883" s="203">
        <f>IF(N883="základní",J883,0)</f>
        <v>216.45</v>
      </c>
      <c r="BF883" s="203">
        <f>IF(N883="snížená",J883,0)</f>
        <v>0</v>
      </c>
      <c r="BG883" s="203">
        <f>IF(N883="zákl. přenesená",J883,0)</f>
        <v>0</v>
      </c>
      <c r="BH883" s="203">
        <f>IF(N883="sníž. přenesená",J883,0)</f>
        <v>0</v>
      </c>
      <c r="BI883" s="203">
        <f>IF(N883="nulová",J883,0)</f>
        <v>0</v>
      </c>
      <c r="BJ883" s="17" t="s">
        <v>85</v>
      </c>
      <c r="BK883" s="203">
        <f>ROUND(I883*H883,2)</f>
        <v>216.45</v>
      </c>
      <c r="BL883" s="17" t="s">
        <v>264</v>
      </c>
      <c r="BM883" s="202" t="s">
        <v>1270</v>
      </c>
    </row>
    <row r="884" spans="1:65" s="12" customFormat="1" ht="11.25">
      <c r="B884" s="204"/>
      <c r="C884" s="205"/>
      <c r="D884" s="206" t="s">
        <v>180</v>
      </c>
      <c r="E884" s="207" t="s">
        <v>1</v>
      </c>
      <c r="F884" s="208" t="s">
        <v>1245</v>
      </c>
      <c r="G884" s="205"/>
      <c r="H884" s="207" t="s">
        <v>1</v>
      </c>
      <c r="I884" s="209"/>
      <c r="J884" s="205"/>
      <c r="K884" s="205"/>
      <c r="L884" s="210"/>
      <c r="M884" s="211"/>
      <c r="N884" s="212"/>
      <c r="O884" s="212"/>
      <c r="P884" s="212"/>
      <c r="Q884" s="212"/>
      <c r="R884" s="212"/>
      <c r="S884" s="212"/>
      <c r="T884" s="213"/>
      <c r="AT884" s="214" t="s">
        <v>180</v>
      </c>
      <c r="AU884" s="214" t="s">
        <v>87</v>
      </c>
      <c r="AV884" s="12" t="s">
        <v>85</v>
      </c>
      <c r="AW884" s="12" t="s">
        <v>32</v>
      </c>
      <c r="AX884" s="12" t="s">
        <v>77</v>
      </c>
      <c r="AY884" s="214" t="s">
        <v>171</v>
      </c>
    </row>
    <row r="885" spans="1:65" s="12" customFormat="1" ht="11.25">
      <c r="B885" s="204"/>
      <c r="C885" s="205"/>
      <c r="D885" s="206" t="s">
        <v>180</v>
      </c>
      <c r="E885" s="207" t="s">
        <v>1</v>
      </c>
      <c r="F885" s="208" t="s">
        <v>1251</v>
      </c>
      <c r="G885" s="205"/>
      <c r="H885" s="207" t="s">
        <v>1</v>
      </c>
      <c r="I885" s="209"/>
      <c r="J885" s="205"/>
      <c r="K885" s="205"/>
      <c r="L885" s="210"/>
      <c r="M885" s="211"/>
      <c r="N885" s="212"/>
      <c r="O885" s="212"/>
      <c r="P885" s="212"/>
      <c r="Q885" s="212"/>
      <c r="R885" s="212"/>
      <c r="S885" s="212"/>
      <c r="T885" s="213"/>
      <c r="AT885" s="214" t="s">
        <v>180</v>
      </c>
      <c r="AU885" s="214" t="s">
        <v>87</v>
      </c>
      <c r="AV885" s="12" t="s">
        <v>85</v>
      </c>
      <c r="AW885" s="12" t="s">
        <v>32</v>
      </c>
      <c r="AX885" s="12" t="s">
        <v>77</v>
      </c>
      <c r="AY885" s="214" t="s">
        <v>171</v>
      </c>
    </row>
    <row r="886" spans="1:65" s="13" customFormat="1" ht="11.25">
      <c r="B886" s="215"/>
      <c r="C886" s="216"/>
      <c r="D886" s="206" t="s">
        <v>180</v>
      </c>
      <c r="E886" s="217" t="s">
        <v>1</v>
      </c>
      <c r="F886" s="218" t="s">
        <v>1271</v>
      </c>
      <c r="G886" s="216"/>
      <c r="H886" s="219">
        <v>5.55</v>
      </c>
      <c r="I886" s="220"/>
      <c r="J886" s="216"/>
      <c r="K886" s="216"/>
      <c r="L886" s="221"/>
      <c r="M886" s="222"/>
      <c r="N886" s="223"/>
      <c r="O886" s="223"/>
      <c r="P886" s="223"/>
      <c r="Q886" s="223"/>
      <c r="R886" s="223"/>
      <c r="S886" s="223"/>
      <c r="T886" s="224"/>
      <c r="AT886" s="225" t="s">
        <v>180</v>
      </c>
      <c r="AU886" s="225" t="s">
        <v>87</v>
      </c>
      <c r="AV886" s="13" t="s">
        <v>87</v>
      </c>
      <c r="AW886" s="13" t="s">
        <v>32</v>
      </c>
      <c r="AX886" s="13" t="s">
        <v>85</v>
      </c>
      <c r="AY886" s="225" t="s">
        <v>171</v>
      </c>
    </row>
    <row r="887" spans="1:65" s="1" customFormat="1" ht="37.9" customHeight="1">
      <c r="A887" s="34"/>
      <c r="B887" s="35"/>
      <c r="C887" s="192" t="s">
        <v>1272</v>
      </c>
      <c r="D887" s="192" t="s">
        <v>173</v>
      </c>
      <c r="E887" s="193" t="s">
        <v>1273</v>
      </c>
      <c r="F887" s="194" t="s">
        <v>1274</v>
      </c>
      <c r="G887" s="195" t="s">
        <v>282</v>
      </c>
      <c r="H887" s="196">
        <v>55</v>
      </c>
      <c r="I887" s="197">
        <v>116</v>
      </c>
      <c r="J887" s="196">
        <f>ROUND(I887*H887,2)</f>
        <v>6380</v>
      </c>
      <c r="K887" s="194" t="s">
        <v>1</v>
      </c>
      <c r="L887" s="39"/>
      <c r="M887" s="198" t="s">
        <v>1</v>
      </c>
      <c r="N887" s="199" t="s">
        <v>42</v>
      </c>
      <c r="O887" s="71"/>
      <c r="P887" s="200">
        <f>O887*H887</f>
        <v>0</v>
      </c>
      <c r="Q887" s="200">
        <v>5.5E-2</v>
      </c>
      <c r="R887" s="200">
        <f>Q887*H887</f>
        <v>3.0249999999999999</v>
      </c>
      <c r="S887" s="200">
        <v>0</v>
      </c>
      <c r="T887" s="201">
        <f>S887*H887</f>
        <v>0</v>
      </c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R887" s="202" t="s">
        <v>264</v>
      </c>
      <c r="AT887" s="202" t="s">
        <v>173</v>
      </c>
      <c r="AU887" s="202" t="s">
        <v>87</v>
      </c>
      <c r="AY887" s="17" t="s">
        <v>171</v>
      </c>
      <c r="BE887" s="203">
        <f>IF(N887="základní",J887,0)</f>
        <v>6380</v>
      </c>
      <c r="BF887" s="203">
        <f>IF(N887="snížená",J887,0)</f>
        <v>0</v>
      </c>
      <c r="BG887" s="203">
        <f>IF(N887="zákl. přenesená",J887,0)</f>
        <v>0</v>
      </c>
      <c r="BH887" s="203">
        <f>IF(N887="sníž. přenesená",J887,0)</f>
        <v>0</v>
      </c>
      <c r="BI887" s="203">
        <f>IF(N887="nulová",J887,0)</f>
        <v>0</v>
      </c>
      <c r="BJ887" s="17" t="s">
        <v>85</v>
      </c>
      <c r="BK887" s="203">
        <f>ROUND(I887*H887,2)</f>
        <v>6380</v>
      </c>
      <c r="BL887" s="17" t="s">
        <v>264</v>
      </c>
      <c r="BM887" s="202" t="s">
        <v>1275</v>
      </c>
    </row>
    <row r="888" spans="1:65" s="12" customFormat="1" ht="11.25">
      <c r="B888" s="204"/>
      <c r="C888" s="205"/>
      <c r="D888" s="206" t="s">
        <v>180</v>
      </c>
      <c r="E888" s="207" t="s">
        <v>1</v>
      </c>
      <c r="F888" s="208" t="s">
        <v>1276</v>
      </c>
      <c r="G888" s="205"/>
      <c r="H888" s="207" t="s">
        <v>1</v>
      </c>
      <c r="I888" s="209"/>
      <c r="J888" s="205"/>
      <c r="K888" s="205"/>
      <c r="L888" s="210"/>
      <c r="M888" s="211"/>
      <c r="N888" s="212"/>
      <c r="O888" s="212"/>
      <c r="P888" s="212"/>
      <c r="Q888" s="212"/>
      <c r="R888" s="212"/>
      <c r="S888" s="212"/>
      <c r="T888" s="213"/>
      <c r="AT888" s="214" t="s">
        <v>180</v>
      </c>
      <c r="AU888" s="214" t="s">
        <v>87</v>
      </c>
      <c r="AV888" s="12" t="s">
        <v>85</v>
      </c>
      <c r="AW888" s="12" t="s">
        <v>32</v>
      </c>
      <c r="AX888" s="12" t="s">
        <v>77</v>
      </c>
      <c r="AY888" s="214" t="s">
        <v>171</v>
      </c>
    </row>
    <row r="889" spans="1:65" s="13" customFormat="1" ht="11.25">
      <c r="B889" s="215"/>
      <c r="C889" s="216"/>
      <c r="D889" s="206" t="s">
        <v>180</v>
      </c>
      <c r="E889" s="217" t="s">
        <v>1</v>
      </c>
      <c r="F889" s="218" t="s">
        <v>504</v>
      </c>
      <c r="G889" s="216"/>
      <c r="H889" s="219">
        <v>55</v>
      </c>
      <c r="I889" s="220"/>
      <c r="J889" s="216"/>
      <c r="K889" s="216"/>
      <c r="L889" s="221"/>
      <c r="M889" s="222"/>
      <c r="N889" s="223"/>
      <c r="O889" s="223"/>
      <c r="P889" s="223"/>
      <c r="Q889" s="223"/>
      <c r="R889" s="223"/>
      <c r="S889" s="223"/>
      <c r="T889" s="224"/>
      <c r="AT889" s="225" t="s">
        <v>180</v>
      </c>
      <c r="AU889" s="225" t="s">
        <v>87</v>
      </c>
      <c r="AV889" s="13" t="s">
        <v>87</v>
      </c>
      <c r="AW889" s="13" t="s">
        <v>32</v>
      </c>
      <c r="AX889" s="13" t="s">
        <v>85</v>
      </c>
      <c r="AY889" s="225" t="s">
        <v>171</v>
      </c>
    </row>
    <row r="890" spans="1:65" s="1" customFormat="1" ht="24.2" customHeight="1">
      <c r="A890" s="34"/>
      <c r="B890" s="35"/>
      <c r="C890" s="192" t="s">
        <v>1277</v>
      </c>
      <c r="D890" s="192" t="s">
        <v>173</v>
      </c>
      <c r="E890" s="193" t="s">
        <v>1278</v>
      </c>
      <c r="F890" s="194" t="s">
        <v>1279</v>
      </c>
      <c r="G890" s="195" t="s">
        <v>220</v>
      </c>
      <c r="H890" s="196">
        <v>22</v>
      </c>
      <c r="I890" s="197">
        <v>429</v>
      </c>
      <c r="J890" s="196">
        <f>ROUND(I890*H890,2)</f>
        <v>9438</v>
      </c>
      <c r="K890" s="194" t="s">
        <v>1</v>
      </c>
      <c r="L890" s="39"/>
      <c r="M890" s="198" t="s">
        <v>1</v>
      </c>
      <c r="N890" s="199" t="s">
        <v>42</v>
      </c>
      <c r="O890" s="71"/>
      <c r="P890" s="200">
        <f>O890*H890</f>
        <v>0</v>
      </c>
      <c r="Q890" s="200">
        <v>1.396E-2</v>
      </c>
      <c r="R890" s="200">
        <f>Q890*H890</f>
        <v>0.30712</v>
      </c>
      <c r="S890" s="200">
        <v>0</v>
      </c>
      <c r="T890" s="201">
        <f>S890*H890</f>
        <v>0</v>
      </c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R890" s="202" t="s">
        <v>264</v>
      </c>
      <c r="AT890" s="202" t="s">
        <v>173</v>
      </c>
      <c r="AU890" s="202" t="s">
        <v>87</v>
      </c>
      <c r="AY890" s="17" t="s">
        <v>171</v>
      </c>
      <c r="BE890" s="203">
        <f>IF(N890="základní",J890,0)</f>
        <v>9438</v>
      </c>
      <c r="BF890" s="203">
        <f>IF(N890="snížená",J890,0)</f>
        <v>0</v>
      </c>
      <c r="BG890" s="203">
        <f>IF(N890="zákl. přenesená",J890,0)</f>
        <v>0</v>
      </c>
      <c r="BH890" s="203">
        <f>IF(N890="sníž. přenesená",J890,0)</f>
        <v>0</v>
      </c>
      <c r="BI890" s="203">
        <f>IF(N890="nulová",J890,0)</f>
        <v>0</v>
      </c>
      <c r="BJ890" s="17" t="s">
        <v>85</v>
      </c>
      <c r="BK890" s="203">
        <f>ROUND(I890*H890,2)</f>
        <v>9438</v>
      </c>
      <c r="BL890" s="17" t="s">
        <v>264</v>
      </c>
      <c r="BM890" s="202" t="s">
        <v>1280</v>
      </c>
    </row>
    <row r="891" spans="1:65" s="12" customFormat="1" ht="11.25">
      <c r="B891" s="204"/>
      <c r="C891" s="205"/>
      <c r="D891" s="206" t="s">
        <v>180</v>
      </c>
      <c r="E891" s="207" t="s">
        <v>1</v>
      </c>
      <c r="F891" s="208" t="s">
        <v>1276</v>
      </c>
      <c r="G891" s="205"/>
      <c r="H891" s="207" t="s">
        <v>1</v>
      </c>
      <c r="I891" s="209"/>
      <c r="J891" s="205"/>
      <c r="K891" s="205"/>
      <c r="L891" s="210"/>
      <c r="M891" s="211"/>
      <c r="N891" s="212"/>
      <c r="O891" s="212"/>
      <c r="P891" s="212"/>
      <c r="Q891" s="212"/>
      <c r="R891" s="212"/>
      <c r="S891" s="212"/>
      <c r="T891" s="213"/>
      <c r="AT891" s="214" t="s">
        <v>180</v>
      </c>
      <c r="AU891" s="214" t="s">
        <v>87</v>
      </c>
      <c r="AV891" s="12" t="s">
        <v>85</v>
      </c>
      <c r="AW891" s="12" t="s">
        <v>32</v>
      </c>
      <c r="AX891" s="12" t="s">
        <v>77</v>
      </c>
      <c r="AY891" s="214" t="s">
        <v>171</v>
      </c>
    </row>
    <row r="892" spans="1:65" s="12" customFormat="1" ht="11.25">
      <c r="B892" s="204"/>
      <c r="C892" s="205"/>
      <c r="D892" s="206" t="s">
        <v>180</v>
      </c>
      <c r="E892" s="207" t="s">
        <v>1</v>
      </c>
      <c r="F892" s="208" t="s">
        <v>1281</v>
      </c>
      <c r="G892" s="205"/>
      <c r="H892" s="207" t="s">
        <v>1</v>
      </c>
      <c r="I892" s="209"/>
      <c r="J892" s="205"/>
      <c r="K892" s="205"/>
      <c r="L892" s="210"/>
      <c r="M892" s="211"/>
      <c r="N892" s="212"/>
      <c r="O892" s="212"/>
      <c r="P892" s="212"/>
      <c r="Q892" s="212"/>
      <c r="R892" s="212"/>
      <c r="S892" s="212"/>
      <c r="T892" s="213"/>
      <c r="AT892" s="214" t="s">
        <v>180</v>
      </c>
      <c r="AU892" s="214" t="s">
        <v>87</v>
      </c>
      <c r="AV892" s="12" t="s">
        <v>85</v>
      </c>
      <c r="AW892" s="12" t="s">
        <v>32</v>
      </c>
      <c r="AX892" s="12" t="s">
        <v>77</v>
      </c>
      <c r="AY892" s="214" t="s">
        <v>171</v>
      </c>
    </row>
    <row r="893" spans="1:65" s="13" customFormat="1" ht="11.25">
      <c r="B893" s="215"/>
      <c r="C893" s="216"/>
      <c r="D893" s="206" t="s">
        <v>180</v>
      </c>
      <c r="E893" s="217" t="s">
        <v>1</v>
      </c>
      <c r="F893" s="218" t="s">
        <v>1082</v>
      </c>
      <c r="G893" s="216"/>
      <c r="H893" s="219">
        <v>22</v>
      </c>
      <c r="I893" s="220"/>
      <c r="J893" s="216"/>
      <c r="K893" s="216"/>
      <c r="L893" s="221"/>
      <c r="M893" s="222"/>
      <c r="N893" s="223"/>
      <c r="O893" s="223"/>
      <c r="P893" s="223"/>
      <c r="Q893" s="223"/>
      <c r="R893" s="223"/>
      <c r="S893" s="223"/>
      <c r="T893" s="224"/>
      <c r="AT893" s="225" t="s">
        <v>180</v>
      </c>
      <c r="AU893" s="225" t="s">
        <v>87</v>
      </c>
      <c r="AV893" s="13" t="s">
        <v>87</v>
      </c>
      <c r="AW893" s="13" t="s">
        <v>32</v>
      </c>
      <c r="AX893" s="13" t="s">
        <v>85</v>
      </c>
      <c r="AY893" s="225" t="s">
        <v>171</v>
      </c>
    </row>
    <row r="894" spans="1:65" s="1" customFormat="1" ht="24.2" customHeight="1">
      <c r="A894" s="34"/>
      <c r="B894" s="35"/>
      <c r="C894" s="192" t="s">
        <v>1282</v>
      </c>
      <c r="D894" s="192" t="s">
        <v>173</v>
      </c>
      <c r="E894" s="193" t="s">
        <v>1283</v>
      </c>
      <c r="F894" s="194" t="s">
        <v>1284</v>
      </c>
      <c r="G894" s="195" t="s">
        <v>220</v>
      </c>
      <c r="H894" s="196">
        <v>27</v>
      </c>
      <c r="I894" s="197">
        <v>484</v>
      </c>
      <c r="J894" s="196">
        <f>ROUND(I894*H894,2)</f>
        <v>13068</v>
      </c>
      <c r="K894" s="194" t="s">
        <v>177</v>
      </c>
      <c r="L894" s="39"/>
      <c r="M894" s="198" t="s">
        <v>1</v>
      </c>
      <c r="N894" s="199" t="s">
        <v>42</v>
      </c>
      <c r="O894" s="71"/>
      <c r="P894" s="200">
        <f>O894*H894</f>
        <v>0</v>
      </c>
      <c r="Q894" s="200">
        <v>1.136E-2</v>
      </c>
      <c r="R894" s="200">
        <f>Q894*H894</f>
        <v>0.30671999999999999</v>
      </c>
      <c r="S894" s="200">
        <v>0</v>
      </c>
      <c r="T894" s="201">
        <f>S894*H894</f>
        <v>0</v>
      </c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R894" s="202" t="s">
        <v>264</v>
      </c>
      <c r="AT894" s="202" t="s">
        <v>173</v>
      </c>
      <c r="AU894" s="202" t="s">
        <v>87</v>
      </c>
      <c r="AY894" s="17" t="s">
        <v>171</v>
      </c>
      <c r="BE894" s="203">
        <f>IF(N894="základní",J894,0)</f>
        <v>13068</v>
      </c>
      <c r="BF894" s="203">
        <f>IF(N894="snížená",J894,0)</f>
        <v>0</v>
      </c>
      <c r="BG894" s="203">
        <f>IF(N894="zákl. přenesená",J894,0)</f>
        <v>0</v>
      </c>
      <c r="BH894" s="203">
        <f>IF(N894="sníž. přenesená",J894,0)</f>
        <v>0</v>
      </c>
      <c r="BI894" s="203">
        <f>IF(N894="nulová",J894,0)</f>
        <v>0</v>
      </c>
      <c r="BJ894" s="17" t="s">
        <v>85</v>
      </c>
      <c r="BK894" s="203">
        <f>ROUND(I894*H894,2)</f>
        <v>13068</v>
      </c>
      <c r="BL894" s="17" t="s">
        <v>264</v>
      </c>
      <c r="BM894" s="202" t="s">
        <v>1285</v>
      </c>
    </row>
    <row r="895" spans="1:65" s="12" customFormat="1" ht="11.25">
      <c r="B895" s="204"/>
      <c r="C895" s="205"/>
      <c r="D895" s="206" t="s">
        <v>180</v>
      </c>
      <c r="E895" s="207" t="s">
        <v>1</v>
      </c>
      <c r="F895" s="208" t="s">
        <v>570</v>
      </c>
      <c r="G895" s="205"/>
      <c r="H895" s="207" t="s">
        <v>1</v>
      </c>
      <c r="I895" s="209"/>
      <c r="J895" s="205"/>
      <c r="K895" s="205"/>
      <c r="L895" s="210"/>
      <c r="M895" s="211"/>
      <c r="N895" s="212"/>
      <c r="O895" s="212"/>
      <c r="P895" s="212"/>
      <c r="Q895" s="212"/>
      <c r="R895" s="212"/>
      <c r="S895" s="212"/>
      <c r="T895" s="213"/>
      <c r="AT895" s="214" t="s">
        <v>180</v>
      </c>
      <c r="AU895" s="214" t="s">
        <v>87</v>
      </c>
      <c r="AV895" s="12" t="s">
        <v>85</v>
      </c>
      <c r="AW895" s="12" t="s">
        <v>32</v>
      </c>
      <c r="AX895" s="12" t="s">
        <v>77</v>
      </c>
      <c r="AY895" s="214" t="s">
        <v>171</v>
      </c>
    </row>
    <row r="896" spans="1:65" s="13" customFormat="1" ht="11.25">
      <c r="B896" s="215"/>
      <c r="C896" s="216"/>
      <c r="D896" s="206" t="s">
        <v>180</v>
      </c>
      <c r="E896" s="217" t="s">
        <v>1</v>
      </c>
      <c r="F896" s="218" t="s">
        <v>1286</v>
      </c>
      <c r="G896" s="216"/>
      <c r="H896" s="219">
        <v>27</v>
      </c>
      <c r="I896" s="220"/>
      <c r="J896" s="216"/>
      <c r="K896" s="216"/>
      <c r="L896" s="221"/>
      <c r="M896" s="222"/>
      <c r="N896" s="223"/>
      <c r="O896" s="223"/>
      <c r="P896" s="223"/>
      <c r="Q896" s="223"/>
      <c r="R896" s="223"/>
      <c r="S896" s="223"/>
      <c r="T896" s="224"/>
      <c r="AT896" s="225" t="s">
        <v>180</v>
      </c>
      <c r="AU896" s="225" t="s">
        <v>87</v>
      </c>
      <c r="AV896" s="13" t="s">
        <v>87</v>
      </c>
      <c r="AW896" s="13" t="s">
        <v>32</v>
      </c>
      <c r="AX896" s="13" t="s">
        <v>85</v>
      </c>
      <c r="AY896" s="225" t="s">
        <v>171</v>
      </c>
    </row>
    <row r="897" spans="1:65" s="1" customFormat="1" ht="24.2" customHeight="1">
      <c r="A897" s="34"/>
      <c r="B897" s="35"/>
      <c r="C897" s="192" t="s">
        <v>1287</v>
      </c>
      <c r="D897" s="192" t="s">
        <v>173</v>
      </c>
      <c r="E897" s="193" t="s">
        <v>1288</v>
      </c>
      <c r="F897" s="194" t="s">
        <v>1289</v>
      </c>
      <c r="G897" s="195" t="s">
        <v>198</v>
      </c>
      <c r="H897" s="196">
        <v>11.14</v>
      </c>
      <c r="I897" s="197">
        <v>2031</v>
      </c>
      <c r="J897" s="196">
        <f>ROUND(I897*H897,2)</f>
        <v>22625.34</v>
      </c>
      <c r="K897" s="194" t="s">
        <v>177</v>
      </c>
      <c r="L897" s="39"/>
      <c r="M897" s="198" t="s">
        <v>1</v>
      </c>
      <c r="N897" s="199" t="s">
        <v>42</v>
      </c>
      <c r="O897" s="71"/>
      <c r="P897" s="200">
        <f>O897*H897</f>
        <v>0</v>
      </c>
      <c r="Q897" s="200">
        <v>0</v>
      </c>
      <c r="R897" s="200">
        <f>Q897*H897</f>
        <v>0</v>
      </c>
      <c r="S897" s="200">
        <v>0</v>
      </c>
      <c r="T897" s="201">
        <f>S897*H897</f>
        <v>0</v>
      </c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R897" s="202" t="s">
        <v>264</v>
      </c>
      <c r="AT897" s="202" t="s">
        <v>173</v>
      </c>
      <c r="AU897" s="202" t="s">
        <v>87</v>
      </c>
      <c r="AY897" s="17" t="s">
        <v>171</v>
      </c>
      <c r="BE897" s="203">
        <f>IF(N897="základní",J897,0)</f>
        <v>22625.34</v>
      </c>
      <c r="BF897" s="203">
        <f>IF(N897="snížená",J897,0)</f>
        <v>0</v>
      </c>
      <c r="BG897" s="203">
        <f>IF(N897="zákl. přenesená",J897,0)</f>
        <v>0</v>
      </c>
      <c r="BH897" s="203">
        <f>IF(N897="sníž. přenesená",J897,0)</f>
        <v>0</v>
      </c>
      <c r="BI897" s="203">
        <f>IF(N897="nulová",J897,0)</f>
        <v>0</v>
      </c>
      <c r="BJ897" s="17" t="s">
        <v>85</v>
      </c>
      <c r="BK897" s="203">
        <f>ROUND(I897*H897,2)</f>
        <v>22625.34</v>
      </c>
      <c r="BL897" s="17" t="s">
        <v>264</v>
      </c>
      <c r="BM897" s="202" t="s">
        <v>1290</v>
      </c>
    </row>
    <row r="898" spans="1:65" s="11" customFormat="1" ht="22.9" customHeight="1">
      <c r="B898" s="176"/>
      <c r="C898" s="177"/>
      <c r="D898" s="178" t="s">
        <v>76</v>
      </c>
      <c r="E898" s="190" t="s">
        <v>1291</v>
      </c>
      <c r="F898" s="190" t="s">
        <v>1292</v>
      </c>
      <c r="G898" s="177"/>
      <c r="H898" s="177"/>
      <c r="I898" s="180"/>
      <c r="J898" s="191">
        <f>BK898</f>
        <v>1456766.18</v>
      </c>
      <c r="K898" s="177"/>
      <c r="L898" s="182"/>
      <c r="M898" s="183"/>
      <c r="N898" s="184"/>
      <c r="O898" s="184"/>
      <c r="P898" s="185">
        <f>SUM(P899:P981)</f>
        <v>0</v>
      </c>
      <c r="Q898" s="184"/>
      <c r="R898" s="185">
        <f>SUM(R899:R981)</f>
        <v>19.384840599999997</v>
      </c>
      <c r="S898" s="184"/>
      <c r="T898" s="186">
        <f>SUM(T899:T981)</f>
        <v>0</v>
      </c>
      <c r="AR898" s="187" t="s">
        <v>87</v>
      </c>
      <c r="AT898" s="188" t="s">
        <v>76</v>
      </c>
      <c r="AU898" s="188" t="s">
        <v>85</v>
      </c>
      <c r="AY898" s="187" t="s">
        <v>171</v>
      </c>
      <c r="BK898" s="189">
        <f>SUM(BK899:BK981)</f>
        <v>1456766.18</v>
      </c>
    </row>
    <row r="899" spans="1:65" s="1" customFormat="1" ht="44.25" customHeight="1">
      <c r="A899" s="34"/>
      <c r="B899" s="35"/>
      <c r="C899" s="192" t="s">
        <v>802</v>
      </c>
      <c r="D899" s="192" t="s">
        <v>173</v>
      </c>
      <c r="E899" s="193" t="s">
        <v>1293</v>
      </c>
      <c r="F899" s="194" t="s">
        <v>1294</v>
      </c>
      <c r="G899" s="195" t="s">
        <v>220</v>
      </c>
      <c r="H899" s="196">
        <v>260</v>
      </c>
      <c r="I899" s="197">
        <v>1337</v>
      </c>
      <c r="J899" s="196">
        <f>ROUND(I899*H899,2)</f>
        <v>347620</v>
      </c>
      <c r="K899" s="194" t="s">
        <v>1</v>
      </c>
      <c r="L899" s="39"/>
      <c r="M899" s="198" t="s">
        <v>1</v>
      </c>
      <c r="N899" s="199" t="s">
        <v>42</v>
      </c>
      <c r="O899" s="71"/>
      <c r="P899" s="200">
        <f>O899*H899</f>
        <v>0</v>
      </c>
      <c r="Q899" s="200">
        <v>0</v>
      </c>
      <c r="R899" s="200">
        <f>Q899*H899</f>
        <v>0</v>
      </c>
      <c r="S899" s="200">
        <v>0</v>
      </c>
      <c r="T899" s="201">
        <f>S899*H899</f>
        <v>0</v>
      </c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R899" s="202" t="s">
        <v>264</v>
      </c>
      <c r="AT899" s="202" t="s">
        <v>173</v>
      </c>
      <c r="AU899" s="202" t="s">
        <v>87</v>
      </c>
      <c r="AY899" s="17" t="s">
        <v>171</v>
      </c>
      <c r="BE899" s="203">
        <f>IF(N899="základní",J899,0)</f>
        <v>347620</v>
      </c>
      <c r="BF899" s="203">
        <f>IF(N899="snížená",J899,0)</f>
        <v>0</v>
      </c>
      <c r="BG899" s="203">
        <f>IF(N899="zákl. přenesená",J899,0)</f>
        <v>0</v>
      </c>
      <c r="BH899" s="203">
        <f>IF(N899="sníž. přenesená",J899,0)</f>
        <v>0</v>
      </c>
      <c r="BI899" s="203">
        <f>IF(N899="nulová",J899,0)</f>
        <v>0</v>
      </c>
      <c r="BJ899" s="17" t="s">
        <v>85</v>
      </c>
      <c r="BK899" s="203">
        <f>ROUND(I899*H899,2)</f>
        <v>347620</v>
      </c>
      <c r="BL899" s="17" t="s">
        <v>264</v>
      </c>
      <c r="BM899" s="202" t="s">
        <v>1295</v>
      </c>
    </row>
    <row r="900" spans="1:65" s="1" customFormat="1" ht="24.2" customHeight="1">
      <c r="A900" s="34"/>
      <c r="B900" s="35"/>
      <c r="C900" s="192" t="s">
        <v>1296</v>
      </c>
      <c r="D900" s="192" t="s">
        <v>173</v>
      </c>
      <c r="E900" s="193" t="s">
        <v>1297</v>
      </c>
      <c r="F900" s="194" t="s">
        <v>1298</v>
      </c>
      <c r="G900" s="195" t="s">
        <v>220</v>
      </c>
      <c r="H900" s="196">
        <v>10</v>
      </c>
      <c r="I900" s="197">
        <v>1010</v>
      </c>
      <c r="J900" s="196">
        <f>ROUND(I900*H900,2)</f>
        <v>10100</v>
      </c>
      <c r="K900" s="194" t="s">
        <v>177</v>
      </c>
      <c r="L900" s="39"/>
      <c r="M900" s="198" t="s">
        <v>1</v>
      </c>
      <c r="N900" s="199" t="s">
        <v>42</v>
      </c>
      <c r="O900" s="71"/>
      <c r="P900" s="200">
        <f>O900*H900</f>
        <v>0</v>
      </c>
      <c r="Q900" s="200">
        <v>2.4760000000000001E-2</v>
      </c>
      <c r="R900" s="200">
        <f>Q900*H900</f>
        <v>0.24760000000000001</v>
      </c>
      <c r="S900" s="200">
        <v>0</v>
      </c>
      <c r="T900" s="201">
        <f>S900*H900</f>
        <v>0</v>
      </c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R900" s="202" t="s">
        <v>264</v>
      </c>
      <c r="AT900" s="202" t="s">
        <v>173</v>
      </c>
      <c r="AU900" s="202" t="s">
        <v>87</v>
      </c>
      <c r="AY900" s="17" t="s">
        <v>171</v>
      </c>
      <c r="BE900" s="203">
        <f>IF(N900="základní",J900,0)</f>
        <v>10100</v>
      </c>
      <c r="BF900" s="203">
        <f>IF(N900="snížená",J900,0)</f>
        <v>0</v>
      </c>
      <c r="BG900" s="203">
        <f>IF(N900="zákl. přenesená",J900,0)</f>
        <v>0</v>
      </c>
      <c r="BH900" s="203">
        <f>IF(N900="sníž. přenesená",J900,0)</f>
        <v>0</v>
      </c>
      <c r="BI900" s="203">
        <f>IF(N900="nulová",J900,0)</f>
        <v>0</v>
      </c>
      <c r="BJ900" s="17" t="s">
        <v>85</v>
      </c>
      <c r="BK900" s="203">
        <f>ROUND(I900*H900,2)</f>
        <v>10100</v>
      </c>
      <c r="BL900" s="17" t="s">
        <v>264</v>
      </c>
      <c r="BM900" s="202" t="s">
        <v>1299</v>
      </c>
    </row>
    <row r="901" spans="1:65" s="1" customFormat="1" ht="19.5">
      <c r="A901" s="34"/>
      <c r="B901" s="35"/>
      <c r="C901" s="36"/>
      <c r="D901" s="206" t="s">
        <v>415</v>
      </c>
      <c r="E901" s="36"/>
      <c r="F901" s="246" t="s">
        <v>1300</v>
      </c>
      <c r="G901" s="36"/>
      <c r="H901" s="36"/>
      <c r="I901" s="247"/>
      <c r="J901" s="36"/>
      <c r="K901" s="36"/>
      <c r="L901" s="39"/>
      <c r="M901" s="248"/>
      <c r="N901" s="249"/>
      <c r="O901" s="71"/>
      <c r="P901" s="71"/>
      <c r="Q901" s="71"/>
      <c r="R901" s="71"/>
      <c r="S901" s="71"/>
      <c r="T901" s="72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T901" s="17" t="s">
        <v>415</v>
      </c>
      <c r="AU901" s="17" t="s">
        <v>87</v>
      </c>
    </row>
    <row r="902" spans="1:65" s="13" customFormat="1" ht="11.25">
      <c r="B902" s="215"/>
      <c r="C902" s="216"/>
      <c r="D902" s="206" t="s">
        <v>180</v>
      </c>
      <c r="E902" s="217" t="s">
        <v>1</v>
      </c>
      <c r="F902" s="218" t="s">
        <v>1301</v>
      </c>
      <c r="G902" s="216"/>
      <c r="H902" s="219">
        <v>10.99</v>
      </c>
      <c r="I902" s="220"/>
      <c r="J902" s="216"/>
      <c r="K902" s="216"/>
      <c r="L902" s="221"/>
      <c r="M902" s="222"/>
      <c r="N902" s="223"/>
      <c r="O902" s="223"/>
      <c r="P902" s="223"/>
      <c r="Q902" s="223"/>
      <c r="R902" s="223"/>
      <c r="S902" s="223"/>
      <c r="T902" s="224"/>
      <c r="AT902" s="225" t="s">
        <v>180</v>
      </c>
      <c r="AU902" s="225" t="s">
        <v>87</v>
      </c>
      <c r="AV902" s="13" t="s">
        <v>87</v>
      </c>
      <c r="AW902" s="13" t="s">
        <v>32</v>
      </c>
      <c r="AX902" s="13" t="s">
        <v>77</v>
      </c>
      <c r="AY902" s="225" t="s">
        <v>171</v>
      </c>
    </row>
    <row r="903" spans="1:65" s="13" customFormat="1" ht="11.25">
      <c r="B903" s="215"/>
      <c r="C903" s="216"/>
      <c r="D903" s="206" t="s">
        <v>180</v>
      </c>
      <c r="E903" s="217" t="s">
        <v>1</v>
      </c>
      <c r="F903" s="218" t="s">
        <v>1302</v>
      </c>
      <c r="G903" s="216"/>
      <c r="H903" s="219">
        <v>-0.99</v>
      </c>
      <c r="I903" s="220"/>
      <c r="J903" s="216"/>
      <c r="K903" s="216"/>
      <c r="L903" s="221"/>
      <c r="M903" s="222"/>
      <c r="N903" s="223"/>
      <c r="O903" s="223"/>
      <c r="P903" s="223"/>
      <c r="Q903" s="223"/>
      <c r="R903" s="223"/>
      <c r="S903" s="223"/>
      <c r="T903" s="224"/>
      <c r="AT903" s="225" t="s">
        <v>180</v>
      </c>
      <c r="AU903" s="225" t="s">
        <v>87</v>
      </c>
      <c r="AV903" s="13" t="s">
        <v>87</v>
      </c>
      <c r="AW903" s="13" t="s">
        <v>32</v>
      </c>
      <c r="AX903" s="13" t="s">
        <v>77</v>
      </c>
      <c r="AY903" s="225" t="s">
        <v>171</v>
      </c>
    </row>
    <row r="904" spans="1:65" s="14" customFormat="1" ht="11.25">
      <c r="B904" s="226"/>
      <c r="C904" s="227"/>
      <c r="D904" s="206" t="s">
        <v>180</v>
      </c>
      <c r="E904" s="228" t="s">
        <v>1</v>
      </c>
      <c r="F904" s="229" t="s">
        <v>210</v>
      </c>
      <c r="G904" s="227"/>
      <c r="H904" s="230">
        <v>10</v>
      </c>
      <c r="I904" s="231"/>
      <c r="J904" s="227"/>
      <c r="K904" s="227"/>
      <c r="L904" s="232"/>
      <c r="M904" s="233"/>
      <c r="N904" s="234"/>
      <c r="O904" s="234"/>
      <c r="P904" s="234"/>
      <c r="Q904" s="234"/>
      <c r="R904" s="234"/>
      <c r="S904" s="234"/>
      <c r="T904" s="235"/>
      <c r="AT904" s="236" t="s">
        <v>180</v>
      </c>
      <c r="AU904" s="236" t="s">
        <v>87</v>
      </c>
      <c r="AV904" s="14" t="s">
        <v>178</v>
      </c>
      <c r="AW904" s="14" t="s">
        <v>32</v>
      </c>
      <c r="AX904" s="14" t="s">
        <v>85</v>
      </c>
      <c r="AY904" s="236" t="s">
        <v>171</v>
      </c>
    </row>
    <row r="905" spans="1:65" s="1" customFormat="1" ht="24.2" customHeight="1">
      <c r="A905" s="34"/>
      <c r="B905" s="35"/>
      <c r="C905" s="192" t="s">
        <v>1303</v>
      </c>
      <c r="D905" s="192" t="s">
        <v>173</v>
      </c>
      <c r="E905" s="193" t="s">
        <v>1304</v>
      </c>
      <c r="F905" s="194" t="s">
        <v>1305</v>
      </c>
      <c r="G905" s="195" t="s">
        <v>220</v>
      </c>
      <c r="H905" s="196">
        <v>102</v>
      </c>
      <c r="I905" s="197">
        <v>1409</v>
      </c>
      <c r="J905" s="196">
        <f>ROUND(I905*H905,2)</f>
        <v>143718</v>
      </c>
      <c r="K905" s="194" t="s">
        <v>177</v>
      </c>
      <c r="L905" s="39"/>
      <c r="M905" s="198" t="s">
        <v>1</v>
      </c>
      <c r="N905" s="199" t="s">
        <v>42</v>
      </c>
      <c r="O905" s="71"/>
      <c r="P905" s="200">
        <f>O905*H905</f>
        <v>0</v>
      </c>
      <c r="Q905" s="200">
        <v>4.428E-2</v>
      </c>
      <c r="R905" s="200">
        <f>Q905*H905</f>
        <v>4.5165600000000001</v>
      </c>
      <c r="S905" s="200">
        <v>0</v>
      </c>
      <c r="T905" s="201">
        <f>S905*H905</f>
        <v>0</v>
      </c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R905" s="202" t="s">
        <v>264</v>
      </c>
      <c r="AT905" s="202" t="s">
        <v>173</v>
      </c>
      <c r="AU905" s="202" t="s">
        <v>87</v>
      </c>
      <c r="AY905" s="17" t="s">
        <v>171</v>
      </c>
      <c r="BE905" s="203">
        <f>IF(N905="základní",J905,0)</f>
        <v>143718</v>
      </c>
      <c r="BF905" s="203">
        <f>IF(N905="snížená",J905,0)</f>
        <v>0</v>
      </c>
      <c r="BG905" s="203">
        <f>IF(N905="zákl. přenesená",J905,0)</f>
        <v>0</v>
      </c>
      <c r="BH905" s="203">
        <f>IF(N905="sníž. přenesená",J905,0)</f>
        <v>0</v>
      </c>
      <c r="BI905" s="203">
        <f>IF(N905="nulová",J905,0)</f>
        <v>0</v>
      </c>
      <c r="BJ905" s="17" t="s">
        <v>85</v>
      </c>
      <c r="BK905" s="203">
        <f>ROUND(I905*H905,2)</f>
        <v>143718</v>
      </c>
      <c r="BL905" s="17" t="s">
        <v>264</v>
      </c>
      <c r="BM905" s="202" t="s">
        <v>1306</v>
      </c>
    </row>
    <row r="906" spans="1:65" s="13" customFormat="1" ht="11.25">
      <c r="B906" s="215"/>
      <c r="C906" s="216"/>
      <c r="D906" s="206" t="s">
        <v>180</v>
      </c>
      <c r="E906" s="217" t="s">
        <v>1</v>
      </c>
      <c r="F906" s="218" t="s">
        <v>1307</v>
      </c>
      <c r="G906" s="216"/>
      <c r="H906" s="219">
        <v>113.37</v>
      </c>
      <c r="I906" s="220"/>
      <c r="J906" s="216"/>
      <c r="K906" s="216"/>
      <c r="L906" s="221"/>
      <c r="M906" s="222"/>
      <c r="N906" s="223"/>
      <c r="O906" s="223"/>
      <c r="P906" s="223"/>
      <c r="Q906" s="223"/>
      <c r="R906" s="223"/>
      <c r="S906" s="223"/>
      <c r="T906" s="224"/>
      <c r="AT906" s="225" t="s">
        <v>180</v>
      </c>
      <c r="AU906" s="225" t="s">
        <v>87</v>
      </c>
      <c r="AV906" s="13" t="s">
        <v>87</v>
      </c>
      <c r="AW906" s="13" t="s">
        <v>32</v>
      </c>
      <c r="AX906" s="13" t="s">
        <v>77</v>
      </c>
      <c r="AY906" s="225" t="s">
        <v>171</v>
      </c>
    </row>
    <row r="907" spans="1:65" s="13" customFormat="1" ht="11.25">
      <c r="B907" s="215"/>
      <c r="C907" s="216"/>
      <c r="D907" s="206" t="s">
        <v>180</v>
      </c>
      <c r="E907" s="217" t="s">
        <v>1</v>
      </c>
      <c r="F907" s="218" t="s">
        <v>1308</v>
      </c>
      <c r="G907" s="216"/>
      <c r="H907" s="219">
        <v>-11.37</v>
      </c>
      <c r="I907" s="220"/>
      <c r="J907" s="216"/>
      <c r="K907" s="216"/>
      <c r="L907" s="221"/>
      <c r="M907" s="222"/>
      <c r="N907" s="223"/>
      <c r="O907" s="223"/>
      <c r="P907" s="223"/>
      <c r="Q907" s="223"/>
      <c r="R907" s="223"/>
      <c r="S907" s="223"/>
      <c r="T907" s="224"/>
      <c r="AT907" s="225" t="s">
        <v>180</v>
      </c>
      <c r="AU907" s="225" t="s">
        <v>87</v>
      </c>
      <c r="AV907" s="13" t="s">
        <v>87</v>
      </c>
      <c r="AW907" s="13" t="s">
        <v>32</v>
      </c>
      <c r="AX907" s="13" t="s">
        <v>77</v>
      </c>
      <c r="AY907" s="225" t="s">
        <v>171</v>
      </c>
    </row>
    <row r="908" spans="1:65" s="14" customFormat="1" ht="11.25">
      <c r="B908" s="226"/>
      <c r="C908" s="227"/>
      <c r="D908" s="206" t="s">
        <v>180</v>
      </c>
      <c r="E908" s="228" t="s">
        <v>1</v>
      </c>
      <c r="F908" s="229" t="s">
        <v>210</v>
      </c>
      <c r="G908" s="227"/>
      <c r="H908" s="230">
        <v>102</v>
      </c>
      <c r="I908" s="231"/>
      <c r="J908" s="227"/>
      <c r="K908" s="227"/>
      <c r="L908" s="232"/>
      <c r="M908" s="233"/>
      <c r="N908" s="234"/>
      <c r="O908" s="234"/>
      <c r="P908" s="234"/>
      <c r="Q908" s="234"/>
      <c r="R908" s="234"/>
      <c r="S908" s="234"/>
      <c r="T908" s="235"/>
      <c r="AT908" s="236" t="s">
        <v>180</v>
      </c>
      <c r="AU908" s="236" t="s">
        <v>87</v>
      </c>
      <c r="AV908" s="14" t="s">
        <v>178</v>
      </c>
      <c r="AW908" s="14" t="s">
        <v>32</v>
      </c>
      <c r="AX908" s="14" t="s">
        <v>85</v>
      </c>
      <c r="AY908" s="236" t="s">
        <v>171</v>
      </c>
    </row>
    <row r="909" spans="1:65" s="1" customFormat="1" ht="24.2" customHeight="1">
      <c r="A909" s="34"/>
      <c r="B909" s="35"/>
      <c r="C909" s="192" t="s">
        <v>1309</v>
      </c>
      <c r="D909" s="192" t="s">
        <v>173</v>
      </c>
      <c r="E909" s="193" t="s">
        <v>1310</v>
      </c>
      <c r="F909" s="194" t="s">
        <v>1311</v>
      </c>
      <c r="G909" s="195" t="s">
        <v>220</v>
      </c>
      <c r="H909" s="196">
        <v>34</v>
      </c>
      <c r="I909" s="197">
        <v>1675</v>
      </c>
      <c r="J909" s="196">
        <f>ROUND(I909*H909,2)</f>
        <v>56950</v>
      </c>
      <c r="K909" s="194" t="s">
        <v>177</v>
      </c>
      <c r="L909" s="39"/>
      <c r="M909" s="198" t="s">
        <v>1</v>
      </c>
      <c r="N909" s="199" t="s">
        <v>42</v>
      </c>
      <c r="O909" s="71"/>
      <c r="P909" s="200">
        <f>O909*H909</f>
        <v>0</v>
      </c>
      <c r="Q909" s="200">
        <v>4.5699999999999998E-2</v>
      </c>
      <c r="R909" s="200">
        <f>Q909*H909</f>
        <v>1.5537999999999998</v>
      </c>
      <c r="S909" s="200">
        <v>0</v>
      </c>
      <c r="T909" s="201">
        <f>S909*H909</f>
        <v>0</v>
      </c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R909" s="202" t="s">
        <v>264</v>
      </c>
      <c r="AT909" s="202" t="s">
        <v>173</v>
      </c>
      <c r="AU909" s="202" t="s">
        <v>87</v>
      </c>
      <c r="AY909" s="17" t="s">
        <v>171</v>
      </c>
      <c r="BE909" s="203">
        <f>IF(N909="základní",J909,0)</f>
        <v>56950</v>
      </c>
      <c r="BF909" s="203">
        <f>IF(N909="snížená",J909,0)</f>
        <v>0</v>
      </c>
      <c r="BG909" s="203">
        <f>IF(N909="zákl. přenesená",J909,0)</f>
        <v>0</v>
      </c>
      <c r="BH909" s="203">
        <f>IF(N909="sníž. přenesená",J909,0)</f>
        <v>0</v>
      </c>
      <c r="BI909" s="203">
        <f>IF(N909="nulová",J909,0)</f>
        <v>0</v>
      </c>
      <c r="BJ909" s="17" t="s">
        <v>85</v>
      </c>
      <c r="BK909" s="203">
        <f>ROUND(I909*H909,2)</f>
        <v>56950</v>
      </c>
      <c r="BL909" s="17" t="s">
        <v>264</v>
      </c>
      <c r="BM909" s="202" t="s">
        <v>1312</v>
      </c>
    </row>
    <row r="910" spans="1:65" s="13" customFormat="1" ht="11.25">
      <c r="B910" s="215"/>
      <c r="C910" s="216"/>
      <c r="D910" s="206" t="s">
        <v>180</v>
      </c>
      <c r="E910" s="217" t="s">
        <v>1</v>
      </c>
      <c r="F910" s="218" t="s">
        <v>1313</v>
      </c>
      <c r="G910" s="216"/>
      <c r="H910" s="219">
        <v>52.32</v>
      </c>
      <c r="I910" s="220"/>
      <c r="J910" s="216"/>
      <c r="K910" s="216"/>
      <c r="L910" s="221"/>
      <c r="M910" s="222"/>
      <c r="N910" s="223"/>
      <c r="O910" s="223"/>
      <c r="P910" s="223"/>
      <c r="Q910" s="223"/>
      <c r="R910" s="223"/>
      <c r="S910" s="223"/>
      <c r="T910" s="224"/>
      <c r="AT910" s="225" t="s">
        <v>180</v>
      </c>
      <c r="AU910" s="225" t="s">
        <v>87</v>
      </c>
      <c r="AV910" s="13" t="s">
        <v>87</v>
      </c>
      <c r="AW910" s="13" t="s">
        <v>32</v>
      </c>
      <c r="AX910" s="13" t="s">
        <v>77</v>
      </c>
      <c r="AY910" s="225" t="s">
        <v>171</v>
      </c>
    </row>
    <row r="911" spans="1:65" s="13" customFormat="1" ht="11.25">
      <c r="B911" s="215"/>
      <c r="C911" s="216"/>
      <c r="D911" s="206" t="s">
        <v>180</v>
      </c>
      <c r="E911" s="217" t="s">
        <v>1</v>
      </c>
      <c r="F911" s="218" t="s">
        <v>1314</v>
      </c>
      <c r="G911" s="216"/>
      <c r="H911" s="219">
        <v>-18.32</v>
      </c>
      <c r="I911" s="220"/>
      <c r="J911" s="216"/>
      <c r="K911" s="216"/>
      <c r="L911" s="221"/>
      <c r="M911" s="222"/>
      <c r="N911" s="223"/>
      <c r="O911" s="223"/>
      <c r="P911" s="223"/>
      <c r="Q911" s="223"/>
      <c r="R911" s="223"/>
      <c r="S911" s="223"/>
      <c r="T911" s="224"/>
      <c r="AT911" s="225" t="s">
        <v>180</v>
      </c>
      <c r="AU911" s="225" t="s">
        <v>87</v>
      </c>
      <c r="AV911" s="13" t="s">
        <v>87</v>
      </c>
      <c r="AW911" s="13" t="s">
        <v>32</v>
      </c>
      <c r="AX911" s="13" t="s">
        <v>77</v>
      </c>
      <c r="AY911" s="225" t="s">
        <v>171</v>
      </c>
    </row>
    <row r="912" spans="1:65" s="14" customFormat="1" ht="11.25">
      <c r="B912" s="226"/>
      <c r="C912" s="227"/>
      <c r="D912" s="206" t="s">
        <v>180</v>
      </c>
      <c r="E912" s="228" t="s">
        <v>1</v>
      </c>
      <c r="F912" s="229" t="s">
        <v>210</v>
      </c>
      <c r="G912" s="227"/>
      <c r="H912" s="230">
        <v>34</v>
      </c>
      <c r="I912" s="231"/>
      <c r="J912" s="227"/>
      <c r="K912" s="227"/>
      <c r="L912" s="232"/>
      <c r="M912" s="233"/>
      <c r="N912" s="234"/>
      <c r="O912" s="234"/>
      <c r="P912" s="234"/>
      <c r="Q912" s="234"/>
      <c r="R912" s="234"/>
      <c r="S912" s="234"/>
      <c r="T912" s="235"/>
      <c r="AT912" s="236" t="s">
        <v>180</v>
      </c>
      <c r="AU912" s="236" t="s">
        <v>87</v>
      </c>
      <c r="AV912" s="14" t="s">
        <v>178</v>
      </c>
      <c r="AW912" s="14" t="s">
        <v>32</v>
      </c>
      <c r="AX912" s="14" t="s">
        <v>85</v>
      </c>
      <c r="AY912" s="236" t="s">
        <v>171</v>
      </c>
    </row>
    <row r="913" spans="1:65" s="1" customFormat="1" ht="21.75" customHeight="1">
      <c r="A913" s="34"/>
      <c r="B913" s="35"/>
      <c r="C913" s="192" t="s">
        <v>1315</v>
      </c>
      <c r="D913" s="192" t="s">
        <v>173</v>
      </c>
      <c r="E913" s="193" t="s">
        <v>1316</v>
      </c>
      <c r="F913" s="194" t="s">
        <v>1317</v>
      </c>
      <c r="G913" s="195" t="s">
        <v>220</v>
      </c>
      <c r="H913" s="196">
        <v>146</v>
      </c>
      <c r="I913" s="197">
        <v>70.599999999999994</v>
      </c>
      <c r="J913" s="196">
        <f>ROUND(I913*H913,2)</f>
        <v>10307.6</v>
      </c>
      <c r="K913" s="194" t="s">
        <v>177</v>
      </c>
      <c r="L913" s="39"/>
      <c r="M913" s="198" t="s">
        <v>1</v>
      </c>
      <c r="N913" s="199" t="s">
        <v>42</v>
      </c>
      <c r="O913" s="71"/>
      <c r="P913" s="200">
        <f>O913*H913</f>
        <v>0</v>
      </c>
      <c r="Q913" s="200">
        <v>2.0000000000000001E-4</v>
      </c>
      <c r="R913" s="200">
        <f>Q913*H913</f>
        <v>2.92E-2</v>
      </c>
      <c r="S913" s="200">
        <v>0</v>
      </c>
      <c r="T913" s="201">
        <f>S913*H913</f>
        <v>0</v>
      </c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R913" s="202" t="s">
        <v>264</v>
      </c>
      <c r="AT913" s="202" t="s">
        <v>173</v>
      </c>
      <c r="AU913" s="202" t="s">
        <v>87</v>
      </c>
      <c r="AY913" s="17" t="s">
        <v>171</v>
      </c>
      <c r="BE913" s="203">
        <f>IF(N913="základní",J913,0)</f>
        <v>10307.6</v>
      </c>
      <c r="BF913" s="203">
        <f>IF(N913="snížená",J913,0)</f>
        <v>0</v>
      </c>
      <c r="BG913" s="203">
        <f>IF(N913="zákl. přenesená",J913,0)</f>
        <v>0</v>
      </c>
      <c r="BH913" s="203">
        <f>IF(N913="sníž. přenesená",J913,0)</f>
        <v>0</v>
      </c>
      <c r="BI913" s="203">
        <f>IF(N913="nulová",J913,0)</f>
        <v>0</v>
      </c>
      <c r="BJ913" s="17" t="s">
        <v>85</v>
      </c>
      <c r="BK913" s="203">
        <f>ROUND(I913*H913,2)</f>
        <v>10307.6</v>
      </c>
      <c r="BL913" s="17" t="s">
        <v>264</v>
      </c>
      <c r="BM913" s="202" t="s">
        <v>1318</v>
      </c>
    </row>
    <row r="914" spans="1:65" s="13" customFormat="1" ht="11.25">
      <c r="B914" s="215"/>
      <c r="C914" s="216"/>
      <c r="D914" s="206" t="s">
        <v>180</v>
      </c>
      <c r="E914" s="217" t="s">
        <v>1</v>
      </c>
      <c r="F914" s="218" t="s">
        <v>1319</v>
      </c>
      <c r="G914" s="216"/>
      <c r="H914" s="219">
        <v>146</v>
      </c>
      <c r="I914" s="220"/>
      <c r="J914" s="216"/>
      <c r="K914" s="216"/>
      <c r="L914" s="221"/>
      <c r="M914" s="222"/>
      <c r="N914" s="223"/>
      <c r="O914" s="223"/>
      <c r="P914" s="223"/>
      <c r="Q914" s="223"/>
      <c r="R914" s="223"/>
      <c r="S914" s="223"/>
      <c r="T914" s="224"/>
      <c r="AT914" s="225" t="s">
        <v>180</v>
      </c>
      <c r="AU914" s="225" t="s">
        <v>87</v>
      </c>
      <c r="AV914" s="13" t="s">
        <v>87</v>
      </c>
      <c r="AW914" s="13" t="s">
        <v>32</v>
      </c>
      <c r="AX914" s="13" t="s">
        <v>85</v>
      </c>
      <c r="AY914" s="225" t="s">
        <v>171</v>
      </c>
    </row>
    <row r="915" spans="1:65" s="1" customFormat="1" ht="37.9" customHeight="1">
      <c r="A915" s="34"/>
      <c r="B915" s="35"/>
      <c r="C915" s="192" t="s">
        <v>1320</v>
      </c>
      <c r="D915" s="192" t="s">
        <v>173</v>
      </c>
      <c r="E915" s="193" t="s">
        <v>1321</v>
      </c>
      <c r="F915" s="194" t="s">
        <v>1322</v>
      </c>
      <c r="G915" s="195" t="s">
        <v>220</v>
      </c>
      <c r="H915" s="196">
        <v>5.4</v>
      </c>
      <c r="I915" s="197">
        <v>1208</v>
      </c>
      <c r="J915" s="196">
        <f>ROUND(I915*H915,2)</f>
        <v>6523.2</v>
      </c>
      <c r="K915" s="194" t="s">
        <v>177</v>
      </c>
      <c r="L915" s="39"/>
      <c r="M915" s="198" t="s">
        <v>1</v>
      </c>
      <c r="N915" s="199" t="s">
        <v>42</v>
      </c>
      <c r="O915" s="71"/>
      <c r="P915" s="200">
        <f>O915*H915</f>
        <v>0</v>
      </c>
      <c r="Q915" s="200">
        <v>2.963E-2</v>
      </c>
      <c r="R915" s="200">
        <f>Q915*H915</f>
        <v>0.16000200000000001</v>
      </c>
      <c r="S915" s="200">
        <v>0</v>
      </c>
      <c r="T915" s="201">
        <f>S915*H915</f>
        <v>0</v>
      </c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R915" s="202" t="s">
        <v>264</v>
      </c>
      <c r="AT915" s="202" t="s">
        <v>173</v>
      </c>
      <c r="AU915" s="202" t="s">
        <v>87</v>
      </c>
      <c r="AY915" s="17" t="s">
        <v>171</v>
      </c>
      <c r="BE915" s="203">
        <f>IF(N915="základní",J915,0)</f>
        <v>6523.2</v>
      </c>
      <c r="BF915" s="203">
        <f>IF(N915="snížená",J915,0)</f>
        <v>0</v>
      </c>
      <c r="BG915" s="203">
        <f>IF(N915="zákl. přenesená",J915,0)</f>
        <v>0</v>
      </c>
      <c r="BH915" s="203">
        <f>IF(N915="sníž. přenesená",J915,0)</f>
        <v>0</v>
      </c>
      <c r="BI915" s="203">
        <f>IF(N915="nulová",J915,0)</f>
        <v>0</v>
      </c>
      <c r="BJ915" s="17" t="s">
        <v>85</v>
      </c>
      <c r="BK915" s="203">
        <f>ROUND(I915*H915,2)</f>
        <v>6523.2</v>
      </c>
      <c r="BL915" s="17" t="s">
        <v>264</v>
      </c>
      <c r="BM915" s="202" t="s">
        <v>1323</v>
      </c>
    </row>
    <row r="916" spans="1:65" s="13" customFormat="1" ht="11.25">
      <c r="B916" s="215"/>
      <c r="C916" s="216"/>
      <c r="D916" s="206" t="s">
        <v>180</v>
      </c>
      <c r="E916" s="217" t="s">
        <v>1</v>
      </c>
      <c r="F916" s="218" t="s">
        <v>1324</v>
      </c>
      <c r="G916" s="216"/>
      <c r="H916" s="219">
        <v>5.4</v>
      </c>
      <c r="I916" s="220"/>
      <c r="J916" s="216"/>
      <c r="K916" s="216"/>
      <c r="L916" s="221"/>
      <c r="M916" s="222"/>
      <c r="N916" s="223"/>
      <c r="O916" s="223"/>
      <c r="P916" s="223"/>
      <c r="Q916" s="223"/>
      <c r="R916" s="223"/>
      <c r="S916" s="223"/>
      <c r="T916" s="224"/>
      <c r="AT916" s="225" t="s">
        <v>180</v>
      </c>
      <c r="AU916" s="225" t="s">
        <v>87</v>
      </c>
      <c r="AV916" s="13" t="s">
        <v>87</v>
      </c>
      <c r="AW916" s="13" t="s">
        <v>32</v>
      </c>
      <c r="AX916" s="13" t="s">
        <v>85</v>
      </c>
      <c r="AY916" s="225" t="s">
        <v>171</v>
      </c>
    </row>
    <row r="917" spans="1:65" s="1" customFormat="1" ht="16.5" customHeight="1">
      <c r="A917" s="34"/>
      <c r="B917" s="35"/>
      <c r="C917" s="192" t="s">
        <v>1325</v>
      </c>
      <c r="D917" s="192" t="s">
        <v>173</v>
      </c>
      <c r="E917" s="193" t="s">
        <v>1326</v>
      </c>
      <c r="F917" s="194" t="s">
        <v>1327</v>
      </c>
      <c r="G917" s="195" t="s">
        <v>220</v>
      </c>
      <c r="H917" s="196">
        <v>5.4</v>
      </c>
      <c r="I917" s="197">
        <v>35.299999999999997</v>
      </c>
      <c r="J917" s="196">
        <f>ROUND(I917*H917,2)</f>
        <v>190.62</v>
      </c>
      <c r="K917" s="194" t="s">
        <v>177</v>
      </c>
      <c r="L917" s="39"/>
      <c r="M917" s="198" t="s">
        <v>1</v>
      </c>
      <c r="N917" s="199" t="s">
        <v>42</v>
      </c>
      <c r="O917" s="71"/>
      <c r="P917" s="200">
        <f>O917*H917</f>
        <v>0</v>
      </c>
      <c r="Q917" s="200">
        <v>1E-4</v>
      </c>
      <c r="R917" s="200">
        <f>Q917*H917</f>
        <v>5.4000000000000012E-4</v>
      </c>
      <c r="S917" s="200">
        <v>0</v>
      </c>
      <c r="T917" s="201">
        <f>S917*H917</f>
        <v>0</v>
      </c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R917" s="202" t="s">
        <v>264</v>
      </c>
      <c r="AT917" s="202" t="s">
        <v>173</v>
      </c>
      <c r="AU917" s="202" t="s">
        <v>87</v>
      </c>
      <c r="AY917" s="17" t="s">
        <v>171</v>
      </c>
      <c r="BE917" s="203">
        <f>IF(N917="základní",J917,0)</f>
        <v>190.62</v>
      </c>
      <c r="BF917" s="203">
        <f>IF(N917="snížená",J917,0)</f>
        <v>0</v>
      </c>
      <c r="BG917" s="203">
        <f>IF(N917="zákl. přenesená",J917,0)</f>
        <v>0</v>
      </c>
      <c r="BH917" s="203">
        <f>IF(N917="sníž. přenesená",J917,0)</f>
        <v>0</v>
      </c>
      <c r="BI917" s="203">
        <f>IF(N917="nulová",J917,0)</f>
        <v>0</v>
      </c>
      <c r="BJ917" s="17" t="s">
        <v>85</v>
      </c>
      <c r="BK917" s="203">
        <f>ROUND(I917*H917,2)</f>
        <v>190.62</v>
      </c>
      <c r="BL917" s="17" t="s">
        <v>264</v>
      </c>
      <c r="BM917" s="202" t="s">
        <v>1328</v>
      </c>
    </row>
    <row r="918" spans="1:65" s="1" customFormat="1" ht="21.75" customHeight="1">
      <c r="A918" s="34"/>
      <c r="B918" s="35"/>
      <c r="C918" s="192" t="s">
        <v>1329</v>
      </c>
      <c r="D918" s="192" t="s">
        <v>173</v>
      </c>
      <c r="E918" s="193" t="s">
        <v>1330</v>
      </c>
      <c r="F918" s="194" t="s">
        <v>1331</v>
      </c>
      <c r="G918" s="195" t="s">
        <v>282</v>
      </c>
      <c r="H918" s="196">
        <v>3.5</v>
      </c>
      <c r="I918" s="197">
        <v>736</v>
      </c>
      <c r="J918" s="196">
        <f>ROUND(I918*H918,2)</f>
        <v>2576</v>
      </c>
      <c r="K918" s="194" t="s">
        <v>177</v>
      </c>
      <c r="L918" s="39"/>
      <c r="M918" s="198" t="s">
        <v>1</v>
      </c>
      <c r="N918" s="199" t="s">
        <v>42</v>
      </c>
      <c r="O918" s="71"/>
      <c r="P918" s="200">
        <f>O918*H918</f>
        <v>0</v>
      </c>
      <c r="Q918" s="200">
        <v>5.1500000000000001E-3</v>
      </c>
      <c r="R918" s="200">
        <f>Q918*H918</f>
        <v>1.8024999999999999E-2</v>
      </c>
      <c r="S918" s="200">
        <v>0</v>
      </c>
      <c r="T918" s="201">
        <f>S918*H918</f>
        <v>0</v>
      </c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R918" s="202" t="s">
        <v>264</v>
      </c>
      <c r="AT918" s="202" t="s">
        <v>173</v>
      </c>
      <c r="AU918" s="202" t="s">
        <v>87</v>
      </c>
      <c r="AY918" s="17" t="s">
        <v>171</v>
      </c>
      <c r="BE918" s="203">
        <f>IF(N918="základní",J918,0)</f>
        <v>2576</v>
      </c>
      <c r="BF918" s="203">
        <f>IF(N918="snížená",J918,0)</f>
        <v>0</v>
      </c>
      <c r="BG918" s="203">
        <f>IF(N918="zákl. přenesená",J918,0)</f>
        <v>0</v>
      </c>
      <c r="BH918" s="203">
        <f>IF(N918="sníž. přenesená",J918,0)</f>
        <v>0</v>
      </c>
      <c r="BI918" s="203">
        <f>IF(N918="nulová",J918,0)</f>
        <v>0</v>
      </c>
      <c r="BJ918" s="17" t="s">
        <v>85</v>
      </c>
      <c r="BK918" s="203">
        <f>ROUND(I918*H918,2)</f>
        <v>2576</v>
      </c>
      <c r="BL918" s="17" t="s">
        <v>264</v>
      </c>
      <c r="BM918" s="202" t="s">
        <v>1332</v>
      </c>
    </row>
    <row r="919" spans="1:65" s="12" customFormat="1" ht="11.25">
      <c r="B919" s="204"/>
      <c r="C919" s="205"/>
      <c r="D919" s="206" t="s">
        <v>180</v>
      </c>
      <c r="E919" s="207" t="s">
        <v>1</v>
      </c>
      <c r="F919" s="208" t="s">
        <v>1333</v>
      </c>
      <c r="G919" s="205"/>
      <c r="H919" s="207" t="s">
        <v>1</v>
      </c>
      <c r="I919" s="209"/>
      <c r="J919" s="205"/>
      <c r="K919" s="205"/>
      <c r="L919" s="210"/>
      <c r="M919" s="211"/>
      <c r="N919" s="212"/>
      <c r="O919" s="212"/>
      <c r="P919" s="212"/>
      <c r="Q919" s="212"/>
      <c r="R919" s="212"/>
      <c r="S919" s="212"/>
      <c r="T919" s="213"/>
      <c r="AT919" s="214" t="s">
        <v>180</v>
      </c>
      <c r="AU919" s="214" t="s">
        <v>87</v>
      </c>
      <c r="AV919" s="12" t="s">
        <v>85</v>
      </c>
      <c r="AW919" s="12" t="s">
        <v>32</v>
      </c>
      <c r="AX919" s="12" t="s">
        <v>77</v>
      </c>
      <c r="AY919" s="214" t="s">
        <v>171</v>
      </c>
    </row>
    <row r="920" spans="1:65" s="13" customFormat="1" ht="11.25">
      <c r="B920" s="215"/>
      <c r="C920" s="216"/>
      <c r="D920" s="206" t="s">
        <v>180</v>
      </c>
      <c r="E920" s="217" t="s">
        <v>1</v>
      </c>
      <c r="F920" s="218" t="s">
        <v>1334</v>
      </c>
      <c r="G920" s="216"/>
      <c r="H920" s="219">
        <v>3.5</v>
      </c>
      <c r="I920" s="220"/>
      <c r="J920" s="216"/>
      <c r="K920" s="216"/>
      <c r="L920" s="221"/>
      <c r="M920" s="222"/>
      <c r="N920" s="223"/>
      <c r="O920" s="223"/>
      <c r="P920" s="223"/>
      <c r="Q920" s="223"/>
      <c r="R920" s="223"/>
      <c r="S920" s="223"/>
      <c r="T920" s="224"/>
      <c r="AT920" s="225" t="s">
        <v>180</v>
      </c>
      <c r="AU920" s="225" t="s">
        <v>87</v>
      </c>
      <c r="AV920" s="13" t="s">
        <v>87</v>
      </c>
      <c r="AW920" s="13" t="s">
        <v>32</v>
      </c>
      <c r="AX920" s="13" t="s">
        <v>85</v>
      </c>
      <c r="AY920" s="225" t="s">
        <v>171</v>
      </c>
    </row>
    <row r="921" spans="1:65" s="1" customFormat="1" ht="24.2" customHeight="1">
      <c r="A921" s="34"/>
      <c r="B921" s="35"/>
      <c r="C921" s="192" t="s">
        <v>1335</v>
      </c>
      <c r="D921" s="192" t="s">
        <v>173</v>
      </c>
      <c r="E921" s="193" t="s">
        <v>1336</v>
      </c>
      <c r="F921" s="194" t="s">
        <v>1337</v>
      </c>
      <c r="G921" s="195" t="s">
        <v>282</v>
      </c>
      <c r="H921" s="196">
        <v>6.64</v>
      </c>
      <c r="I921" s="197">
        <v>1173</v>
      </c>
      <c r="J921" s="196">
        <f>ROUND(I921*H921,2)</f>
        <v>7788.72</v>
      </c>
      <c r="K921" s="194" t="s">
        <v>177</v>
      </c>
      <c r="L921" s="39"/>
      <c r="M921" s="198" t="s">
        <v>1</v>
      </c>
      <c r="N921" s="199" t="s">
        <v>42</v>
      </c>
      <c r="O921" s="71"/>
      <c r="P921" s="200">
        <f>O921*H921</f>
        <v>0</v>
      </c>
      <c r="Q921" s="200">
        <v>1.055E-2</v>
      </c>
      <c r="R921" s="200">
        <f>Q921*H921</f>
        <v>7.0052000000000003E-2</v>
      </c>
      <c r="S921" s="200">
        <v>0</v>
      </c>
      <c r="T921" s="201">
        <f>S921*H921</f>
        <v>0</v>
      </c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R921" s="202" t="s">
        <v>264</v>
      </c>
      <c r="AT921" s="202" t="s">
        <v>173</v>
      </c>
      <c r="AU921" s="202" t="s">
        <v>87</v>
      </c>
      <c r="AY921" s="17" t="s">
        <v>171</v>
      </c>
      <c r="BE921" s="203">
        <f>IF(N921="základní",J921,0)</f>
        <v>7788.72</v>
      </c>
      <c r="BF921" s="203">
        <f>IF(N921="snížená",J921,0)</f>
        <v>0</v>
      </c>
      <c r="BG921" s="203">
        <f>IF(N921="zákl. přenesená",J921,0)</f>
        <v>0</v>
      </c>
      <c r="BH921" s="203">
        <f>IF(N921="sníž. přenesená",J921,0)</f>
        <v>0</v>
      </c>
      <c r="BI921" s="203">
        <f>IF(N921="nulová",J921,0)</f>
        <v>0</v>
      </c>
      <c r="BJ921" s="17" t="s">
        <v>85</v>
      </c>
      <c r="BK921" s="203">
        <f>ROUND(I921*H921,2)</f>
        <v>7788.72</v>
      </c>
      <c r="BL921" s="17" t="s">
        <v>264</v>
      </c>
      <c r="BM921" s="202" t="s">
        <v>1338</v>
      </c>
    </row>
    <row r="922" spans="1:65" s="12" customFormat="1" ht="11.25">
      <c r="B922" s="204"/>
      <c r="C922" s="205"/>
      <c r="D922" s="206" t="s">
        <v>180</v>
      </c>
      <c r="E922" s="207" t="s">
        <v>1</v>
      </c>
      <c r="F922" s="208" t="s">
        <v>268</v>
      </c>
      <c r="G922" s="205"/>
      <c r="H922" s="207" t="s">
        <v>1</v>
      </c>
      <c r="I922" s="209"/>
      <c r="J922" s="205"/>
      <c r="K922" s="205"/>
      <c r="L922" s="210"/>
      <c r="M922" s="211"/>
      <c r="N922" s="212"/>
      <c r="O922" s="212"/>
      <c r="P922" s="212"/>
      <c r="Q922" s="212"/>
      <c r="R922" s="212"/>
      <c r="S922" s="212"/>
      <c r="T922" s="213"/>
      <c r="AT922" s="214" t="s">
        <v>180</v>
      </c>
      <c r="AU922" s="214" t="s">
        <v>87</v>
      </c>
      <c r="AV922" s="12" t="s">
        <v>85</v>
      </c>
      <c r="AW922" s="12" t="s">
        <v>32</v>
      </c>
      <c r="AX922" s="12" t="s">
        <v>77</v>
      </c>
      <c r="AY922" s="214" t="s">
        <v>171</v>
      </c>
    </row>
    <row r="923" spans="1:65" s="12" customFormat="1" ht="11.25">
      <c r="B923" s="204"/>
      <c r="C923" s="205"/>
      <c r="D923" s="206" t="s">
        <v>180</v>
      </c>
      <c r="E923" s="207" t="s">
        <v>1</v>
      </c>
      <c r="F923" s="208" t="s">
        <v>1339</v>
      </c>
      <c r="G923" s="205"/>
      <c r="H923" s="207" t="s">
        <v>1</v>
      </c>
      <c r="I923" s="209"/>
      <c r="J923" s="205"/>
      <c r="K923" s="205"/>
      <c r="L923" s="210"/>
      <c r="M923" s="211"/>
      <c r="N923" s="212"/>
      <c r="O923" s="212"/>
      <c r="P923" s="212"/>
      <c r="Q923" s="212"/>
      <c r="R923" s="212"/>
      <c r="S923" s="212"/>
      <c r="T923" s="213"/>
      <c r="AT923" s="214" t="s">
        <v>180</v>
      </c>
      <c r="AU923" s="214" t="s">
        <v>87</v>
      </c>
      <c r="AV923" s="12" t="s">
        <v>85</v>
      </c>
      <c r="AW923" s="12" t="s">
        <v>32</v>
      </c>
      <c r="AX923" s="12" t="s">
        <v>77</v>
      </c>
      <c r="AY923" s="214" t="s">
        <v>171</v>
      </c>
    </row>
    <row r="924" spans="1:65" s="13" customFormat="1" ht="11.25">
      <c r="B924" s="215"/>
      <c r="C924" s="216"/>
      <c r="D924" s="206" t="s">
        <v>180</v>
      </c>
      <c r="E924" s="217" t="s">
        <v>1</v>
      </c>
      <c r="F924" s="218" t="s">
        <v>1340</v>
      </c>
      <c r="G924" s="216"/>
      <c r="H924" s="219">
        <v>6.64</v>
      </c>
      <c r="I924" s="220"/>
      <c r="J924" s="216"/>
      <c r="K924" s="216"/>
      <c r="L924" s="221"/>
      <c r="M924" s="222"/>
      <c r="N924" s="223"/>
      <c r="O924" s="223"/>
      <c r="P924" s="223"/>
      <c r="Q924" s="223"/>
      <c r="R924" s="223"/>
      <c r="S924" s="223"/>
      <c r="T924" s="224"/>
      <c r="AT924" s="225" t="s">
        <v>180</v>
      </c>
      <c r="AU924" s="225" t="s">
        <v>87</v>
      </c>
      <c r="AV924" s="13" t="s">
        <v>87</v>
      </c>
      <c r="AW924" s="13" t="s">
        <v>32</v>
      </c>
      <c r="AX924" s="13" t="s">
        <v>85</v>
      </c>
      <c r="AY924" s="225" t="s">
        <v>171</v>
      </c>
    </row>
    <row r="925" spans="1:65" s="1" customFormat="1" ht="24.2" customHeight="1">
      <c r="A925" s="34"/>
      <c r="B925" s="35"/>
      <c r="C925" s="192" t="s">
        <v>1341</v>
      </c>
      <c r="D925" s="192" t="s">
        <v>173</v>
      </c>
      <c r="E925" s="193" t="s">
        <v>1342</v>
      </c>
      <c r="F925" s="194" t="s">
        <v>1343</v>
      </c>
      <c r="G925" s="195" t="s">
        <v>220</v>
      </c>
      <c r="H925" s="196">
        <v>186.62</v>
      </c>
      <c r="I925" s="197">
        <v>1254</v>
      </c>
      <c r="J925" s="196">
        <f>ROUND(I925*H925,2)</f>
        <v>234021.48</v>
      </c>
      <c r="K925" s="194" t="s">
        <v>177</v>
      </c>
      <c r="L925" s="39"/>
      <c r="M925" s="198" t="s">
        <v>1</v>
      </c>
      <c r="N925" s="199" t="s">
        <v>42</v>
      </c>
      <c r="O925" s="71"/>
      <c r="P925" s="200">
        <f>O925*H925</f>
        <v>0</v>
      </c>
      <c r="Q925" s="200">
        <v>2.5049999999999999E-2</v>
      </c>
      <c r="R925" s="200">
        <f>Q925*H925</f>
        <v>4.6748310000000002</v>
      </c>
      <c r="S925" s="200">
        <v>0</v>
      </c>
      <c r="T925" s="201">
        <f>S925*H925</f>
        <v>0</v>
      </c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R925" s="202" t="s">
        <v>264</v>
      </c>
      <c r="AT925" s="202" t="s">
        <v>173</v>
      </c>
      <c r="AU925" s="202" t="s">
        <v>87</v>
      </c>
      <c r="AY925" s="17" t="s">
        <v>171</v>
      </c>
      <c r="BE925" s="203">
        <f>IF(N925="základní",J925,0)</f>
        <v>234021.48</v>
      </c>
      <c r="BF925" s="203">
        <f>IF(N925="snížená",J925,0)</f>
        <v>0</v>
      </c>
      <c r="BG925" s="203">
        <f>IF(N925="zákl. přenesená",J925,0)</f>
        <v>0</v>
      </c>
      <c r="BH925" s="203">
        <f>IF(N925="sníž. přenesená",J925,0)</f>
        <v>0</v>
      </c>
      <c r="BI925" s="203">
        <f>IF(N925="nulová",J925,0)</f>
        <v>0</v>
      </c>
      <c r="BJ925" s="17" t="s">
        <v>85</v>
      </c>
      <c r="BK925" s="203">
        <f>ROUND(I925*H925,2)</f>
        <v>234021.48</v>
      </c>
      <c r="BL925" s="17" t="s">
        <v>264</v>
      </c>
      <c r="BM925" s="202" t="s">
        <v>1344</v>
      </c>
    </row>
    <row r="926" spans="1:65" s="12" customFormat="1" ht="11.25">
      <c r="B926" s="204"/>
      <c r="C926" s="205"/>
      <c r="D926" s="206" t="s">
        <v>180</v>
      </c>
      <c r="E926" s="207" t="s">
        <v>1</v>
      </c>
      <c r="F926" s="208" t="s">
        <v>1345</v>
      </c>
      <c r="G926" s="205"/>
      <c r="H926" s="207" t="s">
        <v>1</v>
      </c>
      <c r="I926" s="209"/>
      <c r="J926" s="205"/>
      <c r="K926" s="205"/>
      <c r="L926" s="210"/>
      <c r="M926" s="211"/>
      <c r="N926" s="212"/>
      <c r="O926" s="212"/>
      <c r="P926" s="212"/>
      <c r="Q926" s="212"/>
      <c r="R926" s="212"/>
      <c r="S926" s="212"/>
      <c r="T926" s="213"/>
      <c r="AT926" s="214" t="s">
        <v>180</v>
      </c>
      <c r="AU926" s="214" t="s">
        <v>87</v>
      </c>
      <c r="AV926" s="12" t="s">
        <v>85</v>
      </c>
      <c r="AW926" s="12" t="s">
        <v>32</v>
      </c>
      <c r="AX926" s="12" t="s">
        <v>77</v>
      </c>
      <c r="AY926" s="214" t="s">
        <v>171</v>
      </c>
    </row>
    <row r="927" spans="1:65" s="13" customFormat="1" ht="11.25">
      <c r="B927" s="215"/>
      <c r="C927" s="216"/>
      <c r="D927" s="206" t="s">
        <v>180</v>
      </c>
      <c r="E927" s="217" t="s">
        <v>1</v>
      </c>
      <c r="F927" s="218" t="s">
        <v>1346</v>
      </c>
      <c r="G927" s="216"/>
      <c r="H927" s="219">
        <v>127.74</v>
      </c>
      <c r="I927" s="220"/>
      <c r="J927" s="216"/>
      <c r="K927" s="216"/>
      <c r="L927" s="221"/>
      <c r="M927" s="222"/>
      <c r="N927" s="223"/>
      <c r="O927" s="223"/>
      <c r="P927" s="223"/>
      <c r="Q927" s="223"/>
      <c r="R927" s="223"/>
      <c r="S927" s="223"/>
      <c r="T927" s="224"/>
      <c r="AT927" s="225" t="s">
        <v>180</v>
      </c>
      <c r="AU927" s="225" t="s">
        <v>87</v>
      </c>
      <c r="AV927" s="13" t="s">
        <v>87</v>
      </c>
      <c r="AW927" s="13" t="s">
        <v>32</v>
      </c>
      <c r="AX927" s="13" t="s">
        <v>77</v>
      </c>
      <c r="AY927" s="225" t="s">
        <v>171</v>
      </c>
    </row>
    <row r="928" spans="1:65" s="12" customFormat="1" ht="11.25">
      <c r="B928" s="204"/>
      <c r="C928" s="205"/>
      <c r="D928" s="206" t="s">
        <v>180</v>
      </c>
      <c r="E928" s="207" t="s">
        <v>1</v>
      </c>
      <c r="F928" s="208" t="s">
        <v>1347</v>
      </c>
      <c r="G928" s="205"/>
      <c r="H928" s="207" t="s">
        <v>1</v>
      </c>
      <c r="I928" s="209"/>
      <c r="J928" s="205"/>
      <c r="K928" s="205"/>
      <c r="L928" s="210"/>
      <c r="M928" s="211"/>
      <c r="N928" s="212"/>
      <c r="O928" s="212"/>
      <c r="P928" s="212"/>
      <c r="Q928" s="212"/>
      <c r="R928" s="212"/>
      <c r="S928" s="212"/>
      <c r="T928" s="213"/>
      <c r="AT928" s="214" t="s">
        <v>180</v>
      </c>
      <c r="AU928" s="214" t="s">
        <v>87</v>
      </c>
      <c r="AV928" s="12" t="s">
        <v>85</v>
      </c>
      <c r="AW928" s="12" t="s">
        <v>32</v>
      </c>
      <c r="AX928" s="12" t="s">
        <v>77</v>
      </c>
      <c r="AY928" s="214" t="s">
        <v>171</v>
      </c>
    </row>
    <row r="929" spans="1:65" s="13" customFormat="1" ht="11.25">
      <c r="B929" s="215"/>
      <c r="C929" s="216"/>
      <c r="D929" s="206" t="s">
        <v>180</v>
      </c>
      <c r="E929" s="217" t="s">
        <v>1</v>
      </c>
      <c r="F929" s="218" t="s">
        <v>1348</v>
      </c>
      <c r="G929" s="216"/>
      <c r="H929" s="219">
        <v>49.17</v>
      </c>
      <c r="I929" s="220"/>
      <c r="J929" s="216"/>
      <c r="K929" s="216"/>
      <c r="L929" s="221"/>
      <c r="M929" s="222"/>
      <c r="N929" s="223"/>
      <c r="O929" s="223"/>
      <c r="P929" s="223"/>
      <c r="Q929" s="223"/>
      <c r="R929" s="223"/>
      <c r="S929" s="223"/>
      <c r="T929" s="224"/>
      <c r="AT929" s="225" t="s">
        <v>180</v>
      </c>
      <c r="AU929" s="225" t="s">
        <v>87</v>
      </c>
      <c r="AV929" s="13" t="s">
        <v>87</v>
      </c>
      <c r="AW929" s="13" t="s">
        <v>32</v>
      </c>
      <c r="AX929" s="13" t="s">
        <v>77</v>
      </c>
      <c r="AY929" s="225" t="s">
        <v>171</v>
      </c>
    </row>
    <row r="930" spans="1:65" s="13" customFormat="1" ht="11.25">
      <c r="B930" s="215"/>
      <c r="C930" s="216"/>
      <c r="D930" s="206" t="s">
        <v>180</v>
      </c>
      <c r="E930" s="217" t="s">
        <v>1</v>
      </c>
      <c r="F930" s="218" t="s">
        <v>1349</v>
      </c>
      <c r="G930" s="216"/>
      <c r="H930" s="219">
        <v>9.7100000000000009</v>
      </c>
      <c r="I930" s="220"/>
      <c r="J930" s="216"/>
      <c r="K930" s="216"/>
      <c r="L930" s="221"/>
      <c r="M930" s="222"/>
      <c r="N930" s="223"/>
      <c r="O930" s="223"/>
      <c r="P930" s="223"/>
      <c r="Q930" s="223"/>
      <c r="R930" s="223"/>
      <c r="S930" s="223"/>
      <c r="T930" s="224"/>
      <c r="AT930" s="225" t="s">
        <v>180</v>
      </c>
      <c r="AU930" s="225" t="s">
        <v>87</v>
      </c>
      <c r="AV930" s="13" t="s">
        <v>87</v>
      </c>
      <c r="AW930" s="13" t="s">
        <v>32</v>
      </c>
      <c r="AX930" s="13" t="s">
        <v>77</v>
      </c>
      <c r="AY930" s="225" t="s">
        <v>171</v>
      </c>
    </row>
    <row r="931" spans="1:65" s="14" customFormat="1" ht="11.25">
      <c r="B931" s="226"/>
      <c r="C931" s="227"/>
      <c r="D931" s="206" t="s">
        <v>180</v>
      </c>
      <c r="E931" s="228" t="s">
        <v>1</v>
      </c>
      <c r="F931" s="229" t="s">
        <v>210</v>
      </c>
      <c r="G931" s="227"/>
      <c r="H931" s="230">
        <v>186.62</v>
      </c>
      <c r="I931" s="231"/>
      <c r="J931" s="227"/>
      <c r="K931" s="227"/>
      <c r="L931" s="232"/>
      <c r="M931" s="233"/>
      <c r="N931" s="234"/>
      <c r="O931" s="234"/>
      <c r="P931" s="234"/>
      <c r="Q931" s="234"/>
      <c r="R931" s="234"/>
      <c r="S931" s="234"/>
      <c r="T931" s="235"/>
      <c r="AT931" s="236" t="s">
        <v>180</v>
      </c>
      <c r="AU931" s="236" t="s">
        <v>87</v>
      </c>
      <c r="AV931" s="14" t="s">
        <v>178</v>
      </c>
      <c r="AW931" s="14" t="s">
        <v>32</v>
      </c>
      <c r="AX931" s="14" t="s">
        <v>85</v>
      </c>
      <c r="AY931" s="236" t="s">
        <v>171</v>
      </c>
    </row>
    <row r="932" spans="1:65" s="1" customFormat="1" ht="33" customHeight="1">
      <c r="A932" s="34"/>
      <c r="B932" s="35"/>
      <c r="C932" s="192" t="s">
        <v>1350</v>
      </c>
      <c r="D932" s="192" t="s">
        <v>173</v>
      </c>
      <c r="E932" s="193" t="s">
        <v>1351</v>
      </c>
      <c r="F932" s="194" t="s">
        <v>1352</v>
      </c>
      <c r="G932" s="195" t="s">
        <v>220</v>
      </c>
      <c r="H932" s="196">
        <v>186.62</v>
      </c>
      <c r="I932" s="197">
        <v>593</v>
      </c>
      <c r="J932" s="196">
        <f>ROUND(I932*H932,2)</f>
        <v>110665.66</v>
      </c>
      <c r="K932" s="194" t="s">
        <v>177</v>
      </c>
      <c r="L932" s="39"/>
      <c r="M932" s="198" t="s">
        <v>1</v>
      </c>
      <c r="N932" s="199" t="s">
        <v>42</v>
      </c>
      <c r="O932" s="71"/>
      <c r="P932" s="200">
        <f>O932*H932</f>
        <v>0</v>
      </c>
      <c r="Q932" s="200">
        <v>1.17E-3</v>
      </c>
      <c r="R932" s="200">
        <f>Q932*H932</f>
        <v>0.21834540000000002</v>
      </c>
      <c r="S932" s="200">
        <v>0</v>
      </c>
      <c r="T932" s="201">
        <f>S932*H932</f>
        <v>0</v>
      </c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R932" s="202" t="s">
        <v>264</v>
      </c>
      <c r="AT932" s="202" t="s">
        <v>173</v>
      </c>
      <c r="AU932" s="202" t="s">
        <v>87</v>
      </c>
      <c r="AY932" s="17" t="s">
        <v>171</v>
      </c>
      <c r="BE932" s="203">
        <f>IF(N932="základní",J932,0)</f>
        <v>110665.66</v>
      </c>
      <c r="BF932" s="203">
        <f>IF(N932="snížená",J932,0)</f>
        <v>0</v>
      </c>
      <c r="BG932" s="203">
        <f>IF(N932="zákl. přenesená",J932,0)</f>
        <v>0</v>
      </c>
      <c r="BH932" s="203">
        <f>IF(N932="sníž. přenesená",J932,0)</f>
        <v>0</v>
      </c>
      <c r="BI932" s="203">
        <f>IF(N932="nulová",J932,0)</f>
        <v>0</v>
      </c>
      <c r="BJ932" s="17" t="s">
        <v>85</v>
      </c>
      <c r="BK932" s="203">
        <f>ROUND(I932*H932,2)</f>
        <v>110665.66</v>
      </c>
      <c r="BL932" s="17" t="s">
        <v>264</v>
      </c>
      <c r="BM932" s="202" t="s">
        <v>1353</v>
      </c>
    </row>
    <row r="933" spans="1:65" s="12" customFormat="1" ht="11.25">
      <c r="B933" s="204"/>
      <c r="C933" s="205"/>
      <c r="D933" s="206" t="s">
        <v>180</v>
      </c>
      <c r="E933" s="207" t="s">
        <v>1</v>
      </c>
      <c r="F933" s="208" t="s">
        <v>1345</v>
      </c>
      <c r="G933" s="205"/>
      <c r="H933" s="207" t="s">
        <v>1</v>
      </c>
      <c r="I933" s="209"/>
      <c r="J933" s="205"/>
      <c r="K933" s="205"/>
      <c r="L933" s="210"/>
      <c r="M933" s="211"/>
      <c r="N933" s="212"/>
      <c r="O933" s="212"/>
      <c r="P933" s="212"/>
      <c r="Q933" s="212"/>
      <c r="R933" s="212"/>
      <c r="S933" s="212"/>
      <c r="T933" s="213"/>
      <c r="AT933" s="214" t="s">
        <v>180</v>
      </c>
      <c r="AU933" s="214" t="s">
        <v>87</v>
      </c>
      <c r="AV933" s="12" t="s">
        <v>85</v>
      </c>
      <c r="AW933" s="12" t="s">
        <v>32</v>
      </c>
      <c r="AX933" s="12" t="s">
        <v>77</v>
      </c>
      <c r="AY933" s="214" t="s">
        <v>171</v>
      </c>
    </row>
    <row r="934" spans="1:65" s="13" customFormat="1" ht="11.25">
      <c r="B934" s="215"/>
      <c r="C934" s="216"/>
      <c r="D934" s="206" t="s">
        <v>180</v>
      </c>
      <c r="E934" s="217" t="s">
        <v>1</v>
      </c>
      <c r="F934" s="218" t="s">
        <v>1346</v>
      </c>
      <c r="G934" s="216"/>
      <c r="H934" s="219">
        <v>127.74</v>
      </c>
      <c r="I934" s="220"/>
      <c r="J934" s="216"/>
      <c r="K934" s="216"/>
      <c r="L934" s="221"/>
      <c r="M934" s="222"/>
      <c r="N934" s="223"/>
      <c r="O934" s="223"/>
      <c r="P934" s="223"/>
      <c r="Q934" s="223"/>
      <c r="R934" s="223"/>
      <c r="S934" s="223"/>
      <c r="T934" s="224"/>
      <c r="AT934" s="225" t="s">
        <v>180</v>
      </c>
      <c r="AU934" s="225" t="s">
        <v>87</v>
      </c>
      <c r="AV934" s="13" t="s">
        <v>87</v>
      </c>
      <c r="AW934" s="13" t="s">
        <v>32</v>
      </c>
      <c r="AX934" s="13" t="s">
        <v>77</v>
      </c>
      <c r="AY934" s="225" t="s">
        <v>171</v>
      </c>
    </row>
    <row r="935" spans="1:65" s="15" customFormat="1" ht="11.25">
      <c r="B935" s="250"/>
      <c r="C935" s="251"/>
      <c r="D935" s="206" t="s">
        <v>180</v>
      </c>
      <c r="E935" s="252" t="s">
        <v>1</v>
      </c>
      <c r="F935" s="253" t="s">
        <v>466</v>
      </c>
      <c r="G935" s="251"/>
      <c r="H935" s="254">
        <v>127.74</v>
      </c>
      <c r="I935" s="255"/>
      <c r="J935" s="251"/>
      <c r="K935" s="251"/>
      <c r="L935" s="256"/>
      <c r="M935" s="257"/>
      <c r="N935" s="258"/>
      <c r="O935" s="258"/>
      <c r="P935" s="258"/>
      <c r="Q935" s="258"/>
      <c r="R935" s="258"/>
      <c r="S935" s="258"/>
      <c r="T935" s="259"/>
      <c r="AT935" s="260" t="s">
        <v>180</v>
      </c>
      <c r="AU935" s="260" t="s">
        <v>87</v>
      </c>
      <c r="AV935" s="15" t="s">
        <v>186</v>
      </c>
      <c r="AW935" s="15" t="s">
        <v>32</v>
      </c>
      <c r="AX935" s="15" t="s">
        <v>77</v>
      </c>
      <c r="AY935" s="260" t="s">
        <v>171</v>
      </c>
    </row>
    <row r="936" spans="1:65" s="12" customFormat="1" ht="11.25">
      <c r="B936" s="204"/>
      <c r="C936" s="205"/>
      <c r="D936" s="206" t="s">
        <v>180</v>
      </c>
      <c r="E936" s="207" t="s">
        <v>1</v>
      </c>
      <c r="F936" s="208" t="s">
        <v>1347</v>
      </c>
      <c r="G936" s="205"/>
      <c r="H936" s="207" t="s">
        <v>1</v>
      </c>
      <c r="I936" s="209"/>
      <c r="J936" s="205"/>
      <c r="K936" s="205"/>
      <c r="L936" s="210"/>
      <c r="M936" s="211"/>
      <c r="N936" s="212"/>
      <c r="O936" s="212"/>
      <c r="P936" s="212"/>
      <c r="Q936" s="212"/>
      <c r="R936" s="212"/>
      <c r="S936" s="212"/>
      <c r="T936" s="213"/>
      <c r="AT936" s="214" t="s">
        <v>180</v>
      </c>
      <c r="AU936" s="214" t="s">
        <v>87</v>
      </c>
      <c r="AV936" s="12" t="s">
        <v>85</v>
      </c>
      <c r="AW936" s="12" t="s">
        <v>32</v>
      </c>
      <c r="AX936" s="12" t="s">
        <v>77</v>
      </c>
      <c r="AY936" s="214" t="s">
        <v>171</v>
      </c>
    </row>
    <row r="937" spans="1:65" s="13" customFormat="1" ht="11.25">
      <c r="B937" s="215"/>
      <c r="C937" s="216"/>
      <c r="D937" s="206" t="s">
        <v>180</v>
      </c>
      <c r="E937" s="217" t="s">
        <v>1</v>
      </c>
      <c r="F937" s="218" t="s">
        <v>1348</v>
      </c>
      <c r="G937" s="216"/>
      <c r="H937" s="219">
        <v>49.17</v>
      </c>
      <c r="I937" s="220"/>
      <c r="J937" s="216"/>
      <c r="K937" s="216"/>
      <c r="L937" s="221"/>
      <c r="M937" s="222"/>
      <c r="N937" s="223"/>
      <c r="O937" s="223"/>
      <c r="P937" s="223"/>
      <c r="Q937" s="223"/>
      <c r="R937" s="223"/>
      <c r="S937" s="223"/>
      <c r="T937" s="224"/>
      <c r="AT937" s="225" t="s">
        <v>180</v>
      </c>
      <c r="AU937" s="225" t="s">
        <v>87</v>
      </c>
      <c r="AV937" s="13" t="s">
        <v>87</v>
      </c>
      <c r="AW937" s="13" t="s">
        <v>32</v>
      </c>
      <c r="AX937" s="13" t="s">
        <v>77</v>
      </c>
      <c r="AY937" s="225" t="s">
        <v>171</v>
      </c>
    </row>
    <row r="938" spans="1:65" s="13" customFormat="1" ht="11.25">
      <c r="B938" s="215"/>
      <c r="C938" s="216"/>
      <c r="D938" s="206" t="s">
        <v>180</v>
      </c>
      <c r="E938" s="217" t="s">
        <v>1</v>
      </c>
      <c r="F938" s="218" t="s">
        <v>1349</v>
      </c>
      <c r="G938" s="216"/>
      <c r="H938" s="219">
        <v>9.7100000000000009</v>
      </c>
      <c r="I938" s="220"/>
      <c r="J938" s="216"/>
      <c r="K938" s="216"/>
      <c r="L938" s="221"/>
      <c r="M938" s="222"/>
      <c r="N938" s="223"/>
      <c r="O938" s="223"/>
      <c r="P938" s="223"/>
      <c r="Q938" s="223"/>
      <c r="R938" s="223"/>
      <c r="S938" s="223"/>
      <c r="T938" s="224"/>
      <c r="AT938" s="225" t="s">
        <v>180</v>
      </c>
      <c r="AU938" s="225" t="s">
        <v>87</v>
      </c>
      <c r="AV938" s="13" t="s">
        <v>87</v>
      </c>
      <c r="AW938" s="13" t="s">
        <v>32</v>
      </c>
      <c r="AX938" s="13" t="s">
        <v>77</v>
      </c>
      <c r="AY938" s="225" t="s">
        <v>171</v>
      </c>
    </row>
    <row r="939" spans="1:65" s="15" customFormat="1" ht="11.25">
      <c r="B939" s="250"/>
      <c r="C939" s="251"/>
      <c r="D939" s="206" t="s">
        <v>180</v>
      </c>
      <c r="E939" s="252" t="s">
        <v>1</v>
      </c>
      <c r="F939" s="253" t="s">
        <v>466</v>
      </c>
      <c r="G939" s="251"/>
      <c r="H939" s="254">
        <v>58.88</v>
      </c>
      <c r="I939" s="255"/>
      <c r="J939" s="251"/>
      <c r="K939" s="251"/>
      <c r="L939" s="256"/>
      <c r="M939" s="257"/>
      <c r="N939" s="258"/>
      <c r="O939" s="258"/>
      <c r="P939" s="258"/>
      <c r="Q939" s="258"/>
      <c r="R939" s="258"/>
      <c r="S939" s="258"/>
      <c r="T939" s="259"/>
      <c r="AT939" s="260" t="s">
        <v>180</v>
      </c>
      <c r="AU939" s="260" t="s">
        <v>87</v>
      </c>
      <c r="AV939" s="15" t="s">
        <v>186</v>
      </c>
      <c r="AW939" s="15" t="s">
        <v>32</v>
      </c>
      <c r="AX939" s="15" t="s">
        <v>77</v>
      </c>
      <c r="AY939" s="260" t="s">
        <v>171</v>
      </c>
    </row>
    <row r="940" spans="1:65" s="14" customFormat="1" ht="11.25">
      <c r="B940" s="226"/>
      <c r="C940" s="227"/>
      <c r="D940" s="206" t="s">
        <v>180</v>
      </c>
      <c r="E940" s="228" t="s">
        <v>1</v>
      </c>
      <c r="F940" s="229" t="s">
        <v>210</v>
      </c>
      <c r="G940" s="227"/>
      <c r="H940" s="230">
        <v>186.62</v>
      </c>
      <c r="I940" s="231"/>
      <c r="J940" s="227"/>
      <c r="K940" s="227"/>
      <c r="L940" s="232"/>
      <c r="M940" s="233"/>
      <c r="N940" s="234"/>
      <c r="O940" s="234"/>
      <c r="P940" s="234"/>
      <c r="Q940" s="234"/>
      <c r="R940" s="234"/>
      <c r="S940" s="234"/>
      <c r="T940" s="235"/>
      <c r="AT940" s="236" t="s">
        <v>180</v>
      </c>
      <c r="AU940" s="236" t="s">
        <v>87</v>
      </c>
      <c r="AV940" s="14" t="s">
        <v>178</v>
      </c>
      <c r="AW940" s="14" t="s">
        <v>32</v>
      </c>
      <c r="AX940" s="14" t="s">
        <v>85</v>
      </c>
      <c r="AY940" s="236" t="s">
        <v>171</v>
      </c>
    </row>
    <row r="941" spans="1:65" s="1" customFormat="1" ht="24.2" customHeight="1">
      <c r="A941" s="34"/>
      <c r="B941" s="35"/>
      <c r="C941" s="237" t="s">
        <v>1354</v>
      </c>
      <c r="D941" s="237" t="s">
        <v>212</v>
      </c>
      <c r="E941" s="238" t="s">
        <v>1355</v>
      </c>
      <c r="F941" s="239" t="s">
        <v>1356</v>
      </c>
      <c r="G941" s="240" t="s">
        <v>220</v>
      </c>
      <c r="H941" s="241">
        <v>134.13</v>
      </c>
      <c r="I941" s="242">
        <v>1144</v>
      </c>
      <c r="J941" s="241">
        <f>ROUND(I941*H941,2)</f>
        <v>153444.72</v>
      </c>
      <c r="K941" s="239" t="s">
        <v>177</v>
      </c>
      <c r="L941" s="243"/>
      <c r="M941" s="244" t="s">
        <v>1</v>
      </c>
      <c r="N941" s="245" t="s">
        <v>42</v>
      </c>
      <c r="O941" s="71"/>
      <c r="P941" s="200">
        <f>O941*H941</f>
        <v>0</v>
      </c>
      <c r="Q941" s="200">
        <v>2.2000000000000001E-3</v>
      </c>
      <c r="R941" s="200">
        <f>Q941*H941</f>
        <v>0.29508600000000001</v>
      </c>
      <c r="S941" s="200">
        <v>0</v>
      </c>
      <c r="T941" s="201">
        <f>S941*H941</f>
        <v>0</v>
      </c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R941" s="202" t="s">
        <v>360</v>
      </c>
      <c r="AT941" s="202" t="s">
        <v>212</v>
      </c>
      <c r="AU941" s="202" t="s">
        <v>87</v>
      </c>
      <c r="AY941" s="17" t="s">
        <v>171</v>
      </c>
      <c r="BE941" s="203">
        <f>IF(N941="základní",J941,0)</f>
        <v>153444.72</v>
      </c>
      <c r="BF941" s="203">
        <f>IF(N941="snížená",J941,0)</f>
        <v>0</v>
      </c>
      <c r="BG941" s="203">
        <f>IF(N941="zákl. přenesená",J941,0)</f>
        <v>0</v>
      </c>
      <c r="BH941" s="203">
        <f>IF(N941="sníž. přenesená",J941,0)</f>
        <v>0</v>
      </c>
      <c r="BI941" s="203">
        <f>IF(N941="nulová",J941,0)</f>
        <v>0</v>
      </c>
      <c r="BJ941" s="17" t="s">
        <v>85</v>
      </c>
      <c r="BK941" s="203">
        <f>ROUND(I941*H941,2)</f>
        <v>153444.72</v>
      </c>
      <c r="BL941" s="17" t="s">
        <v>264</v>
      </c>
      <c r="BM941" s="202" t="s">
        <v>1357</v>
      </c>
    </row>
    <row r="942" spans="1:65" s="12" customFormat="1" ht="11.25">
      <c r="B942" s="204"/>
      <c r="C942" s="205"/>
      <c r="D942" s="206" t="s">
        <v>180</v>
      </c>
      <c r="E942" s="207" t="s">
        <v>1</v>
      </c>
      <c r="F942" s="208" t="s">
        <v>1345</v>
      </c>
      <c r="G942" s="205"/>
      <c r="H942" s="207" t="s">
        <v>1</v>
      </c>
      <c r="I942" s="209"/>
      <c r="J942" s="205"/>
      <c r="K942" s="205"/>
      <c r="L942" s="210"/>
      <c r="M942" s="211"/>
      <c r="N942" s="212"/>
      <c r="O942" s="212"/>
      <c r="P942" s="212"/>
      <c r="Q942" s="212"/>
      <c r="R942" s="212"/>
      <c r="S942" s="212"/>
      <c r="T942" s="213"/>
      <c r="AT942" s="214" t="s">
        <v>180</v>
      </c>
      <c r="AU942" s="214" t="s">
        <v>87</v>
      </c>
      <c r="AV942" s="12" t="s">
        <v>85</v>
      </c>
      <c r="AW942" s="12" t="s">
        <v>32</v>
      </c>
      <c r="AX942" s="12" t="s">
        <v>77</v>
      </c>
      <c r="AY942" s="214" t="s">
        <v>171</v>
      </c>
    </row>
    <row r="943" spans="1:65" s="13" customFormat="1" ht="11.25">
      <c r="B943" s="215"/>
      <c r="C943" s="216"/>
      <c r="D943" s="206" t="s">
        <v>180</v>
      </c>
      <c r="E943" s="217" t="s">
        <v>1</v>
      </c>
      <c r="F943" s="218" t="s">
        <v>1358</v>
      </c>
      <c r="G943" s="216"/>
      <c r="H943" s="219">
        <v>134.13</v>
      </c>
      <c r="I943" s="220"/>
      <c r="J943" s="216"/>
      <c r="K943" s="216"/>
      <c r="L943" s="221"/>
      <c r="M943" s="222"/>
      <c r="N943" s="223"/>
      <c r="O943" s="223"/>
      <c r="P943" s="223"/>
      <c r="Q943" s="223"/>
      <c r="R943" s="223"/>
      <c r="S943" s="223"/>
      <c r="T943" s="224"/>
      <c r="AT943" s="225" t="s">
        <v>180</v>
      </c>
      <c r="AU943" s="225" t="s">
        <v>87</v>
      </c>
      <c r="AV943" s="13" t="s">
        <v>87</v>
      </c>
      <c r="AW943" s="13" t="s">
        <v>32</v>
      </c>
      <c r="AX943" s="13" t="s">
        <v>85</v>
      </c>
      <c r="AY943" s="225" t="s">
        <v>171</v>
      </c>
    </row>
    <row r="944" spans="1:65" s="12" customFormat="1" ht="11.25">
      <c r="B944" s="204"/>
      <c r="C944" s="205"/>
      <c r="D944" s="206" t="s">
        <v>180</v>
      </c>
      <c r="E944" s="207" t="s">
        <v>1</v>
      </c>
      <c r="F944" s="208" t="s">
        <v>592</v>
      </c>
      <c r="G944" s="205"/>
      <c r="H944" s="207" t="s">
        <v>1</v>
      </c>
      <c r="I944" s="209"/>
      <c r="J944" s="205"/>
      <c r="K944" s="205"/>
      <c r="L944" s="210"/>
      <c r="M944" s="211"/>
      <c r="N944" s="212"/>
      <c r="O944" s="212"/>
      <c r="P944" s="212"/>
      <c r="Q944" s="212"/>
      <c r="R944" s="212"/>
      <c r="S944" s="212"/>
      <c r="T944" s="213"/>
      <c r="AT944" s="214" t="s">
        <v>180</v>
      </c>
      <c r="AU944" s="214" t="s">
        <v>87</v>
      </c>
      <c r="AV944" s="12" t="s">
        <v>85</v>
      </c>
      <c r="AW944" s="12" t="s">
        <v>32</v>
      </c>
      <c r="AX944" s="12" t="s">
        <v>77</v>
      </c>
      <c r="AY944" s="214" t="s">
        <v>171</v>
      </c>
    </row>
    <row r="945" spans="1:65" s="1" customFormat="1" ht="24.2" customHeight="1">
      <c r="A945" s="34"/>
      <c r="B945" s="35"/>
      <c r="C945" s="237" t="s">
        <v>1359</v>
      </c>
      <c r="D945" s="237" t="s">
        <v>212</v>
      </c>
      <c r="E945" s="238" t="s">
        <v>1360</v>
      </c>
      <c r="F945" s="239" t="s">
        <v>1361</v>
      </c>
      <c r="G945" s="240" t="s">
        <v>220</v>
      </c>
      <c r="H945" s="241">
        <v>61.82</v>
      </c>
      <c r="I945" s="242">
        <v>234</v>
      </c>
      <c r="J945" s="241">
        <f>ROUND(I945*H945,2)</f>
        <v>14465.88</v>
      </c>
      <c r="K945" s="239" t="s">
        <v>177</v>
      </c>
      <c r="L945" s="243"/>
      <c r="M945" s="244" t="s">
        <v>1</v>
      </c>
      <c r="N945" s="245" t="s">
        <v>42</v>
      </c>
      <c r="O945" s="71"/>
      <c r="P945" s="200">
        <f>O945*H945</f>
        <v>0</v>
      </c>
      <c r="Q945" s="200">
        <v>3.5000000000000001E-3</v>
      </c>
      <c r="R945" s="200">
        <f>Q945*H945</f>
        <v>0.21637000000000001</v>
      </c>
      <c r="S945" s="200">
        <v>0</v>
      </c>
      <c r="T945" s="201">
        <f>S945*H945</f>
        <v>0</v>
      </c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R945" s="202" t="s">
        <v>360</v>
      </c>
      <c r="AT945" s="202" t="s">
        <v>212</v>
      </c>
      <c r="AU945" s="202" t="s">
        <v>87</v>
      </c>
      <c r="AY945" s="17" t="s">
        <v>171</v>
      </c>
      <c r="BE945" s="203">
        <f>IF(N945="základní",J945,0)</f>
        <v>14465.88</v>
      </c>
      <c r="BF945" s="203">
        <f>IF(N945="snížená",J945,0)</f>
        <v>0</v>
      </c>
      <c r="BG945" s="203">
        <f>IF(N945="zákl. přenesená",J945,0)</f>
        <v>0</v>
      </c>
      <c r="BH945" s="203">
        <f>IF(N945="sníž. přenesená",J945,0)</f>
        <v>0</v>
      </c>
      <c r="BI945" s="203">
        <f>IF(N945="nulová",J945,0)</f>
        <v>0</v>
      </c>
      <c r="BJ945" s="17" t="s">
        <v>85</v>
      </c>
      <c r="BK945" s="203">
        <f>ROUND(I945*H945,2)</f>
        <v>14465.88</v>
      </c>
      <c r="BL945" s="17" t="s">
        <v>264</v>
      </c>
      <c r="BM945" s="202" t="s">
        <v>1362</v>
      </c>
    </row>
    <row r="946" spans="1:65" s="12" customFormat="1" ht="11.25">
      <c r="B946" s="204"/>
      <c r="C946" s="205"/>
      <c r="D946" s="206" t="s">
        <v>180</v>
      </c>
      <c r="E946" s="207" t="s">
        <v>1</v>
      </c>
      <c r="F946" s="208" t="s">
        <v>1347</v>
      </c>
      <c r="G946" s="205"/>
      <c r="H946" s="207" t="s">
        <v>1</v>
      </c>
      <c r="I946" s="209"/>
      <c r="J946" s="205"/>
      <c r="K946" s="205"/>
      <c r="L946" s="210"/>
      <c r="M946" s="211"/>
      <c r="N946" s="212"/>
      <c r="O946" s="212"/>
      <c r="P946" s="212"/>
      <c r="Q946" s="212"/>
      <c r="R946" s="212"/>
      <c r="S946" s="212"/>
      <c r="T946" s="213"/>
      <c r="AT946" s="214" t="s">
        <v>180</v>
      </c>
      <c r="AU946" s="214" t="s">
        <v>87</v>
      </c>
      <c r="AV946" s="12" t="s">
        <v>85</v>
      </c>
      <c r="AW946" s="12" t="s">
        <v>32</v>
      </c>
      <c r="AX946" s="12" t="s">
        <v>77</v>
      </c>
      <c r="AY946" s="214" t="s">
        <v>171</v>
      </c>
    </row>
    <row r="947" spans="1:65" s="13" customFormat="1" ht="11.25">
      <c r="B947" s="215"/>
      <c r="C947" s="216"/>
      <c r="D947" s="206" t="s">
        <v>180</v>
      </c>
      <c r="E947" s="217" t="s">
        <v>1</v>
      </c>
      <c r="F947" s="218" t="s">
        <v>1363</v>
      </c>
      <c r="G947" s="216"/>
      <c r="H947" s="219">
        <v>61.82</v>
      </c>
      <c r="I947" s="220"/>
      <c r="J947" s="216"/>
      <c r="K947" s="216"/>
      <c r="L947" s="221"/>
      <c r="M947" s="222"/>
      <c r="N947" s="223"/>
      <c r="O947" s="223"/>
      <c r="P947" s="223"/>
      <c r="Q947" s="223"/>
      <c r="R947" s="223"/>
      <c r="S947" s="223"/>
      <c r="T947" s="224"/>
      <c r="AT947" s="225" t="s">
        <v>180</v>
      </c>
      <c r="AU947" s="225" t="s">
        <v>87</v>
      </c>
      <c r="AV947" s="13" t="s">
        <v>87</v>
      </c>
      <c r="AW947" s="13" t="s">
        <v>32</v>
      </c>
      <c r="AX947" s="13" t="s">
        <v>85</v>
      </c>
      <c r="AY947" s="225" t="s">
        <v>171</v>
      </c>
    </row>
    <row r="948" spans="1:65" s="1" customFormat="1" ht="16.5" customHeight="1">
      <c r="A948" s="34"/>
      <c r="B948" s="35"/>
      <c r="C948" s="192" t="s">
        <v>1364</v>
      </c>
      <c r="D948" s="192" t="s">
        <v>173</v>
      </c>
      <c r="E948" s="193" t="s">
        <v>1365</v>
      </c>
      <c r="F948" s="194" t="s">
        <v>1366</v>
      </c>
      <c r="G948" s="195" t="s">
        <v>220</v>
      </c>
      <c r="H948" s="196">
        <v>188.02</v>
      </c>
      <c r="I948" s="197">
        <v>39.6</v>
      </c>
      <c r="J948" s="196">
        <f>ROUND(I948*H948,2)</f>
        <v>7445.59</v>
      </c>
      <c r="K948" s="194" t="s">
        <v>177</v>
      </c>
      <c r="L948" s="39"/>
      <c r="M948" s="198" t="s">
        <v>1</v>
      </c>
      <c r="N948" s="199" t="s">
        <v>42</v>
      </c>
      <c r="O948" s="71"/>
      <c r="P948" s="200">
        <f>O948*H948</f>
        <v>0</v>
      </c>
      <c r="Q948" s="200">
        <v>1E-4</v>
      </c>
      <c r="R948" s="200">
        <f>Q948*H948</f>
        <v>1.8802000000000003E-2</v>
      </c>
      <c r="S948" s="200">
        <v>0</v>
      </c>
      <c r="T948" s="201">
        <f>S948*H948</f>
        <v>0</v>
      </c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R948" s="202" t="s">
        <v>264</v>
      </c>
      <c r="AT948" s="202" t="s">
        <v>173</v>
      </c>
      <c r="AU948" s="202" t="s">
        <v>87</v>
      </c>
      <c r="AY948" s="17" t="s">
        <v>171</v>
      </c>
      <c r="BE948" s="203">
        <f>IF(N948="základní",J948,0)</f>
        <v>7445.59</v>
      </c>
      <c r="BF948" s="203">
        <f>IF(N948="snížená",J948,0)</f>
        <v>0</v>
      </c>
      <c r="BG948" s="203">
        <f>IF(N948="zákl. přenesená",J948,0)</f>
        <v>0</v>
      </c>
      <c r="BH948" s="203">
        <f>IF(N948="sníž. přenesená",J948,0)</f>
        <v>0</v>
      </c>
      <c r="BI948" s="203">
        <f>IF(N948="nulová",J948,0)</f>
        <v>0</v>
      </c>
      <c r="BJ948" s="17" t="s">
        <v>85</v>
      </c>
      <c r="BK948" s="203">
        <f>ROUND(I948*H948,2)</f>
        <v>7445.59</v>
      </c>
      <c r="BL948" s="17" t="s">
        <v>264</v>
      </c>
      <c r="BM948" s="202" t="s">
        <v>1367</v>
      </c>
    </row>
    <row r="949" spans="1:65" s="12" customFormat="1" ht="11.25">
      <c r="B949" s="204"/>
      <c r="C949" s="205"/>
      <c r="D949" s="206" t="s">
        <v>180</v>
      </c>
      <c r="E949" s="207" t="s">
        <v>1</v>
      </c>
      <c r="F949" s="208" t="s">
        <v>1368</v>
      </c>
      <c r="G949" s="205"/>
      <c r="H949" s="207" t="s">
        <v>1</v>
      </c>
      <c r="I949" s="209"/>
      <c r="J949" s="205"/>
      <c r="K949" s="205"/>
      <c r="L949" s="210"/>
      <c r="M949" s="211"/>
      <c r="N949" s="212"/>
      <c r="O949" s="212"/>
      <c r="P949" s="212"/>
      <c r="Q949" s="212"/>
      <c r="R949" s="212"/>
      <c r="S949" s="212"/>
      <c r="T949" s="213"/>
      <c r="AT949" s="214" t="s">
        <v>180</v>
      </c>
      <c r="AU949" s="214" t="s">
        <v>87</v>
      </c>
      <c r="AV949" s="12" t="s">
        <v>85</v>
      </c>
      <c r="AW949" s="12" t="s">
        <v>32</v>
      </c>
      <c r="AX949" s="12" t="s">
        <v>77</v>
      </c>
      <c r="AY949" s="214" t="s">
        <v>171</v>
      </c>
    </row>
    <row r="950" spans="1:65" s="13" customFormat="1" ht="11.25">
      <c r="B950" s="215"/>
      <c r="C950" s="216"/>
      <c r="D950" s="206" t="s">
        <v>180</v>
      </c>
      <c r="E950" s="217" t="s">
        <v>1</v>
      </c>
      <c r="F950" s="218" t="s">
        <v>1369</v>
      </c>
      <c r="G950" s="216"/>
      <c r="H950" s="219">
        <v>186.62</v>
      </c>
      <c r="I950" s="220"/>
      <c r="J950" s="216"/>
      <c r="K950" s="216"/>
      <c r="L950" s="221"/>
      <c r="M950" s="222"/>
      <c r="N950" s="223"/>
      <c r="O950" s="223"/>
      <c r="P950" s="223"/>
      <c r="Q950" s="223"/>
      <c r="R950" s="223"/>
      <c r="S950" s="223"/>
      <c r="T950" s="224"/>
      <c r="AT950" s="225" t="s">
        <v>180</v>
      </c>
      <c r="AU950" s="225" t="s">
        <v>87</v>
      </c>
      <c r="AV950" s="13" t="s">
        <v>87</v>
      </c>
      <c r="AW950" s="13" t="s">
        <v>32</v>
      </c>
      <c r="AX950" s="13" t="s">
        <v>77</v>
      </c>
      <c r="AY950" s="225" t="s">
        <v>171</v>
      </c>
    </row>
    <row r="951" spans="1:65" s="12" customFormat="1" ht="11.25">
      <c r="B951" s="204"/>
      <c r="C951" s="205"/>
      <c r="D951" s="206" t="s">
        <v>180</v>
      </c>
      <c r="E951" s="207" t="s">
        <v>1</v>
      </c>
      <c r="F951" s="208" t="s">
        <v>1370</v>
      </c>
      <c r="G951" s="205"/>
      <c r="H951" s="207" t="s">
        <v>1</v>
      </c>
      <c r="I951" s="209"/>
      <c r="J951" s="205"/>
      <c r="K951" s="205"/>
      <c r="L951" s="210"/>
      <c r="M951" s="211"/>
      <c r="N951" s="212"/>
      <c r="O951" s="212"/>
      <c r="P951" s="212"/>
      <c r="Q951" s="212"/>
      <c r="R951" s="212"/>
      <c r="S951" s="212"/>
      <c r="T951" s="213"/>
      <c r="AT951" s="214" t="s">
        <v>180</v>
      </c>
      <c r="AU951" s="214" t="s">
        <v>87</v>
      </c>
      <c r="AV951" s="12" t="s">
        <v>85</v>
      </c>
      <c r="AW951" s="12" t="s">
        <v>32</v>
      </c>
      <c r="AX951" s="12" t="s">
        <v>77</v>
      </c>
      <c r="AY951" s="214" t="s">
        <v>171</v>
      </c>
    </row>
    <row r="952" spans="1:65" s="13" customFormat="1" ht="11.25">
      <c r="B952" s="215"/>
      <c r="C952" s="216"/>
      <c r="D952" s="206" t="s">
        <v>180</v>
      </c>
      <c r="E952" s="217" t="s">
        <v>1</v>
      </c>
      <c r="F952" s="218" t="s">
        <v>1371</v>
      </c>
      <c r="G952" s="216"/>
      <c r="H952" s="219">
        <v>1.4</v>
      </c>
      <c r="I952" s="220"/>
      <c r="J952" s="216"/>
      <c r="K952" s="216"/>
      <c r="L952" s="221"/>
      <c r="M952" s="222"/>
      <c r="N952" s="223"/>
      <c r="O952" s="223"/>
      <c r="P952" s="223"/>
      <c r="Q952" s="223"/>
      <c r="R952" s="223"/>
      <c r="S952" s="223"/>
      <c r="T952" s="224"/>
      <c r="AT952" s="225" t="s">
        <v>180</v>
      </c>
      <c r="AU952" s="225" t="s">
        <v>87</v>
      </c>
      <c r="AV952" s="13" t="s">
        <v>87</v>
      </c>
      <c r="AW952" s="13" t="s">
        <v>32</v>
      </c>
      <c r="AX952" s="13" t="s">
        <v>77</v>
      </c>
      <c r="AY952" s="225" t="s">
        <v>171</v>
      </c>
    </row>
    <row r="953" spans="1:65" s="14" customFormat="1" ht="11.25">
      <c r="B953" s="226"/>
      <c r="C953" s="227"/>
      <c r="D953" s="206" t="s">
        <v>180</v>
      </c>
      <c r="E953" s="228" t="s">
        <v>1</v>
      </c>
      <c r="F953" s="229" t="s">
        <v>210</v>
      </c>
      <c r="G953" s="227"/>
      <c r="H953" s="230">
        <v>188.02</v>
      </c>
      <c r="I953" s="231"/>
      <c r="J953" s="227"/>
      <c r="K953" s="227"/>
      <c r="L953" s="232"/>
      <c r="M953" s="233"/>
      <c r="N953" s="234"/>
      <c r="O953" s="234"/>
      <c r="P953" s="234"/>
      <c r="Q953" s="234"/>
      <c r="R953" s="234"/>
      <c r="S953" s="234"/>
      <c r="T953" s="235"/>
      <c r="AT953" s="236" t="s">
        <v>180</v>
      </c>
      <c r="AU953" s="236" t="s">
        <v>87</v>
      </c>
      <c r="AV953" s="14" t="s">
        <v>178</v>
      </c>
      <c r="AW953" s="14" t="s">
        <v>32</v>
      </c>
      <c r="AX953" s="14" t="s">
        <v>85</v>
      </c>
      <c r="AY953" s="236" t="s">
        <v>171</v>
      </c>
    </row>
    <row r="954" spans="1:65" s="1" customFormat="1" ht="24.2" customHeight="1">
      <c r="A954" s="34"/>
      <c r="B954" s="35"/>
      <c r="C954" s="192" t="s">
        <v>1372</v>
      </c>
      <c r="D954" s="192" t="s">
        <v>173</v>
      </c>
      <c r="E954" s="193" t="s">
        <v>1373</v>
      </c>
      <c r="F954" s="194" t="s">
        <v>1374</v>
      </c>
      <c r="G954" s="195" t="s">
        <v>220</v>
      </c>
      <c r="H954" s="196">
        <v>186.62</v>
      </c>
      <c r="I954" s="197">
        <v>1338</v>
      </c>
      <c r="J954" s="196">
        <f>ROUND(I954*H954,2)</f>
        <v>249697.56</v>
      </c>
      <c r="K954" s="194" t="s">
        <v>177</v>
      </c>
      <c r="L954" s="39"/>
      <c r="M954" s="198" t="s">
        <v>1</v>
      </c>
      <c r="N954" s="199" t="s">
        <v>42</v>
      </c>
      <c r="O954" s="71"/>
      <c r="P954" s="200">
        <f>O954*H954</f>
        <v>0</v>
      </c>
      <c r="Q954" s="200">
        <v>3.2710000000000003E-2</v>
      </c>
      <c r="R954" s="200">
        <f>Q954*H954</f>
        <v>6.1043402000000011</v>
      </c>
      <c r="S954" s="200">
        <v>0</v>
      </c>
      <c r="T954" s="201">
        <f>S954*H954</f>
        <v>0</v>
      </c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R954" s="202" t="s">
        <v>264</v>
      </c>
      <c r="AT954" s="202" t="s">
        <v>173</v>
      </c>
      <c r="AU954" s="202" t="s">
        <v>87</v>
      </c>
      <c r="AY954" s="17" t="s">
        <v>171</v>
      </c>
      <c r="BE954" s="203">
        <f>IF(N954="základní",J954,0)</f>
        <v>249697.56</v>
      </c>
      <c r="BF954" s="203">
        <f>IF(N954="snížená",J954,0)</f>
        <v>0</v>
      </c>
      <c r="BG954" s="203">
        <f>IF(N954="zákl. přenesená",J954,0)</f>
        <v>0</v>
      </c>
      <c r="BH954" s="203">
        <f>IF(N954="sníž. přenesená",J954,0)</f>
        <v>0</v>
      </c>
      <c r="BI954" s="203">
        <f>IF(N954="nulová",J954,0)</f>
        <v>0</v>
      </c>
      <c r="BJ954" s="17" t="s">
        <v>85</v>
      </c>
      <c r="BK954" s="203">
        <f>ROUND(I954*H954,2)</f>
        <v>249697.56</v>
      </c>
      <c r="BL954" s="17" t="s">
        <v>264</v>
      </c>
      <c r="BM954" s="202" t="s">
        <v>1375</v>
      </c>
    </row>
    <row r="955" spans="1:65" s="12" customFormat="1" ht="11.25">
      <c r="B955" s="204"/>
      <c r="C955" s="205"/>
      <c r="D955" s="206" t="s">
        <v>180</v>
      </c>
      <c r="E955" s="207" t="s">
        <v>1</v>
      </c>
      <c r="F955" s="208" t="s">
        <v>1146</v>
      </c>
      <c r="G955" s="205"/>
      <c r="H955" s="207" t="s">
        <v>1</v>
      </c>
      <c r="I955" s="209"/>
      <c r="J955" s="205"/>
      <c r="K955" s="205"/>
      <c r="L955" s="210"/>
      <c r="M955" s="211"/>
      <c r="N955" s="212"/>
      <c r="O955" s="212"/>
      <c r="P955" s="212"/>
      <c r="Q955" s="212"/>
      <c r="R955" s="212"/>
      <c r="S955" s="212"/>
      <c r="T955" s="213"/>
      <c r="AT955" s="214" t="s">
        <v>180</v>
      </c>
      <c r="AU955" s="214" t="s">
        <v>87</v>
      </c>
      <c r="AV955" s="12" t="s">
        <v>85</v>
      </c>
      <c r="AW955" s="12" t="s">
        <v>32</v>
      </c>
      <c r="AX955" s="12" t="s">
        <v>77</v>
      </c>
      <c r="AY955" s="214" t="s">
        <v>171</v>
      </c>
    </row>
    <row r="956" spans="1:65" s="13" customFormat="1" ht="11.25">
      <c r="B956" s="215"/>
      <c r="C956" s="216"/>
      <c r="D956" s="206" t="s">
        <v>180</v>
      </c>
      <c r="E956" s="217" t="s">
        <v>1</v>
      </c>
      <c r="F956" s="218" t="s">
        <v>1147</v>
      </c>
      <c r="G956" s="216"/>
      <c r="H956" s="219">
        <v>172.39</v>
      </c>
      <c r="I956" s="220"/>
      <c r="J956" s="216"/>
      <c r="K956" s="216"/>
      <c r="L956" s="221"/>
      <c r="M956" s="222"/>
      <c r="N956" s="223"/>
      <c r="O956" s="223"/>
      <c r="P956" s="223"/>
      <c r="Q956" s="223"/>
      <c r="R956" s="223"/>
      <c r="S956" s="223"/>
      <c r="T956" s="224"/>
      <c r="AT956" s="225" t="s">
        <v>180</v>
      </c>
      <c r="AU956" s="225" t="s">
        <v>87</v>
      </c>
      <c r="AV956" s="13" t="s">
        <v>87</v>
      </c>
      <c r="AW956" s="13" t="s">
        <v>32</v>
      </c>
      <c r="AX956" s="13" t="s">
        <v>77</v>
      </c>
      <c r="AY956" s="225" t="s">
        <v>171</v>
      </c>
    </row>
    <row r="957" spans="1:65" s="12" customFormat="1" ht="11.25">
      <c r="B957" s="204"/>
      <c r="C957" s="205"/>
      <c r="D957" s="206" t="s">
        <v>180</v>
      </c>
      <c r="E957" s="207" t="s">
        <v>1</v>
      </c>
      <c r="F957" s="208" t="s">
        <v>1148</v>
      </c>
      <c r="G957" s="205"/>
      <c r="H957" s="207" t="s">
        <v>1</v>
      </c>
      <c r="I957" s="209"/>
      <c r="J957" s="205"/>
      <c r="K957" s="205"/>
      <c r="L957" s="210"/>
      <c r="M957" s="211"/>
      <c r="N957" s="212"/>
      <c r="O957" s="212"/>
      <c r="P957" s="212"/>
      <c r="Q957" s="212"/>
      <c r="R957" s="212"/>
      <c r="S957" s="212"/>
      <c r="T957" s="213"/>
      <c r="AT957" s="214" t="s">
        <v>180</v>
      </c>
      <c r="AU957" s="214" t="s">
        <v>87</v>
      </c>
      <c r="AV957" s="12" t="s">
        <v>85</v>
      </c>
      <c r="AW957" s="12" t="s">
        <v>32</v>
      </c>
      <c r="AX957" s="12" t="s">
        <v>77</v>
      </c>
      <c r="AY957" s="214" t="s">
        <v>171</v>
      </c>
    </row>
    <row r="958" spans="1:65" s="13" customFormat="1" ht="11.25">
      <c r="B958" s="215"/>
      <c r="C958" s="216"/>
      <c r="D958" s="206" t="s">
        <v>180</v>
      </c>
      <c r="E958" s="217" t="s">
        <v>1</v>
      </c>
      <c r="F958" s="218" t="s">
        <v>1149</v>
      </c>
      <c r="G958" s="216"/>
      <c r="H958" s="219">
        <v>14.23</v>
      </c>
      <c r="I958" s="220"/>
      <c r="J958" s="216"/>
      <c r="K958" s="216"/>
      <c r="L958" s="221"/>
      <c r="M958" s="222"/>
      <c r="N958" s="223"/>
      <c r="O958" s="223"/>
      <c r="P958" s="223"/>
      <c r="Q958" s="223"/>
      <c r="R958" s="223"/>
      <c r="S958" s="223"/>
      <c r="T958" s="224"/>
      <c r="AT958" s="225" t="s">
        <v>180</v>
      </c>
      <c r="AU958" s="225" t="s">
        <v>87</v>
      </c>
      <c r="AV958" s="13" t="s">
        <v>87</v>
      </c>
      <c r="AW958" s="13" t="s">
        <v>32</v>
      </c>
      <c r="AX958" s="13" t="s">
        <v>77</v>
      </c>
      <c r="AY958" s="225" t="s">
        <v>171</v>
      </c>
    </row>
    <row r="959" spans="1:65" s="14" customFormat="1" ht="11.25">
      <c r="B959" s="226"/>
      <c r="C959" s="227"/>
      <c r="D959" s="206" t="s">
        <v>180</v>
      </c>
      <c r="E959" s="228" t="s">
        <v>1</v>
      </c>
      <c r="F959" s="229" t="s">
        <v>210</v>
      </c>
      <c r="G959" s="227"/>
      <c r="H959" s="230">
        <v>186.61999999999998</v>
      </c>
      <c r="I959" s="231"/>
      <c r="J959" s="227"/>
      <c r="K959" s="227"/>
      <c r="L959" s="232"/>
      <c r="M959" s="233"/>
      <c r="N959" s="234"/>
      <c r="O959" s="234"/>
      <c r="P959" s="234"/>
      <c r="Q959" s="234"/>
      <c r="R959" s="234"/>
      <c r="S959" s="234"/>
      <c r="T959" s="235"/>
      <c r="AT959" s="236" t="s">
        <v>180</v>
      </c>
      <c r="AU959" s="236" t="s">
        <v>87</v>
      </c>
      <c r="AV959" s="14" t="s">
        <v>178</v>
      </c>
      <c r="AW959" s="14" t="s">
        <v>32</v>
      </c>
      <c r="AX959" s="14" t="s">
        <v>85</v>
      </c>
      <c r="AY959" s="236" t="s">
        <v>171</v>
      </c>
    </row>
    <row r="960" spans="1:65" s="1" customFormat="1" ht="37.9" customHeight="1">
      <c r="A960" s="34"/>
      <c r="B960" s="35"/>
      <c r="C960" s="192" t="s">
        <v>1376</v>
      </c>
      <c r="D960" s="192" t="s">
        <v>173</v>
      </c>
      <c r="E960" s="193" t="s">
        <v>1377</v>
      </c>
      <c r="F960" s="194" t="s">
        <v>1378</v>
      </c>
      <c r="G960" s="195" t="s">
        <v>220</v>
      </c>
      <c r="H960" s="196">
        <v>9.27</v>
      </c>
      <c r="I960" s="197">
        <v>1045</v>
      </c>
      <c r="J960" s="196">
        <f>ROUND(I960*H960,2)</f>
        <v>9687.15</v>
      </c>
      <c r="K960" s="194" t="s">
        <v>1</v>
      </c>
      <c r="L960" s="39"/>
      <c r="M960" s="198" t="s">
        <v>1</v>
      </c>
      <c r="N960" s="199" t="s">
        <v>42</v>
      </c>
      <c r="O960" s="71"/>
      <c r="P960" s="200">
        <f>O960*H960</f>
        <v>0</v>
      </c>
      <c r="Q960" s="200">
        <v>0</v>
      </c>
      <c r="R960" s="200">
        <f>Q960*H960</f>
        <v>0</v>
      </c>
      <c r="S960" s="200">
        <v>0</v>
      </c>
      <c r="T960" s="201">
        <f>S960*H960</f>
        <v>0</v>
      </c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R960" s="202" t="s">
        <v>264</v>
      </c>
      <c r="AT960" s="202" t="s">
        <v>173</v>
      </c>
      <c r="AU960" s="202" t="s">
        <v>87</v>
      </c>
      <c r="AY960" s="17" t="s">
        <v>171</v>
      </c>
      <c r="BE960" s="203">
        <f>IF(N960="základní",J960,0)</f>
        <v>9687.15</v>
      </c>
      <c r="BF960" s="203">
        <f>IF(N960="snížená",J960,0)</f>
        <v>0</v>
      </c>
      <c r="BG960" s="203">
        <f>IF(N960="zákl. přenesená",J960,0)</f>
        <v>0</v>
      </c>
      <c r="BH960" s="203">
        <f>IF(N960="sníž. přenesená",J960,0)</f>
        <v>0</v>
      </c>
      <c r="BI960" s="203">
        <f>IF(N960="nulová",J960,0)</f>
        <v>0</v>
      </c>
      <c r="BJ960" s="17" t="s">
        <v>85</v>
      </c>
      <c r="BK960" s="203">
        <f>ROUND(I960*H960,2)</f>
        <v>9687.15</v>
      </c>
      <c r="BL960" s="17" t="s">
        <v>264</v>
      </c>
      <c r="BM960" s="202" t="s">
        <v>1379</v>
      </c>
    </row>
    <row r="961" spans="1:65" s="12" customFormat="1" ht="11.25">
      <c r="B961" s="204"/>
      <c r="C961" s="205"/>
      <c r="D961" s="206" t="s">
        <v>180</v>
      </c>
      <c r="E961" s="207" t="s">
        <v>1</v>
      </c>
      <c r="F961" s="208" t="s">
        <v>757</v>
      </c>
      <c r="G961" s="205"/>
      <c r="H961" s="207" t="s">
        <v>1</v>
      </c>
      <c r="I961" s="209"/>
      <c r="J961" s="205"/>
      <c r="K961" s="205"/>
      <c r="L961" s="210"/>
      <c r="M961" s="211"/>
      <c r="N961" s="212"/>
      <c r="O961" s="212"/>
      <c r="P961" s="212"/>
      <c r="Q961" s="212"/>
      <c r="R961" s="212"/>
      <c r="S961" s="212"/>
      <c r="T961" s="213"/>
      <c r="AT961" s="214" t="s">
        <v>180</v>
      </c>
      <c r="AU961" s="214" t="s">
        <v>87</v>
      </c>
      <c r="AV961" s="12" t="s">
        <v>85</v>
      </c>
      <c r="AW961" s="12" t="s">
        <v>32</v>
      </c>
      <c r="AX961" s="12" t="s">
        <v>77</v>
      </c>
      <c r="AY961" s="214" t="s">
        <v>171</v>
      </c>
    </row>
    <row r="962" spans="1:65" s="13" customFormat="1" ht="11.25">
      <c r="B962" s="215"/>
      <c r="C962" s="216"/>
      <c r="D962" s="206" t="s">
        <v>180</v>
      </c>
      <c r="E962" s="217" t="s">
        <v>1</v>
      </c>
      <c r="F962" s="218" t="s">
        <v>1380</v>
      </c>
      <c r="G962" s="216"/>
      <c r="H962" s="219">
        <v>9.27</v>
      </c>
      <c r="I962" s="220"/>
      <c r="J962" s="216"/>
      <c r="K962" s="216"/>
      <c r="L962" s="221"/>
      <c r="M962" s="222"/>
      <c r="N962" s="223"/>
      <c r="O962" s="223"/>
      <c r="P962" s="223"/>
      <c r="Q962" s="223"/>
      <c r="R962" s="223"/>
      <c r="S962" s="223"/>
      <c r="T962" s="224"/>
      <c r="AT962" s="225" t="s">
        <v>180</v>
      </c>
      <c r="AU962" s="225" t="s">
        <v>87</v>
      </c>
      <c r="AV962" s="13" t="s">
        <v>87</v>
      </c>
      <c r="AW962" s="13" t="s">
        <v>32</v>
      </c>
      <c r="AX962" s="13" t="s">
        <v>85</v>
      </c>
      <c r="AY962" s="225" t="s">
        <v>171</v>
      </c>
    </row>
    <row r="963" spans="1:65" s="1" customFormat="1" ht="24.2" customHeight="1">
      <c r="A963" s="34"/>
      <c r="B963" s="35"/>
      <c r="C963" s="192" t="s">
        <v>1381</v>
      </c>
      <c r="D963" s="192" t="s">
        <v>173</v>
      </c>
      <c r="E963" s="193" t="s">
        <v>1382</v>
      </c>
      <c r="F963" s="194" t="s">
        <v>1383</v>
      </c>
      <c r="G963" s="195" t="s">
        <v>220</v>
      </c>
      <c r="H963" s="196">
        <v>3.22</v>
      </c>
      <c r="I963" s="197">
        <v>575</v>
      </c>
      <c r="J963" s="196">
        <f>ROUND(I963*H963,2)</f>
        <v>1851.5</v>
      </c>
      <c r="K963" s="194" t="s">
        <v>1</v>
      </c>
      <c r="L963" s="39"/>
      <c r="M963" s="198" t="s">
        <v>1</v>
      </c>
      <c r="N963" s="199" t="s">
        <v>42</v>
      </c>
      <c r="O963" s="71"/>
      <c r="P963" s="200">
        <f>O963*H963</f>
        <v>0</v>
      </c>
      <c r="Q963" s="200">
        <v>0</v>
      </c>
      <c r="R963" s="200">
        <f>Q963*H963</f>
        <v>0</v>
      </c>
      <c r="S963" s="200">
        <v>0</v>
      </c>
      <c r="T963" s="201">
        <f>S963*H963</f>
        <v>0</v>
      </c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R963" s="202" t="s">
        <v>264</v>
      </c>
      <c r="AT963" s="202" t="s">
        <v>173</v>
      </c>
      <c r="AU963" s="202" t="s">
        <v>87</v>
      </c>
      <c r="AY963" s="17" t="s">
        <v>171</v>
      </c>
      <c r="BE963" s="203">
        <f>IF(N963="základní",J963,0)</f>
        <v>1851.5</v>
      </c>
      <c r="BF963" s="203">
        <f>IF(N963="snížená",J963,0)</f>
        <v>0</v>
      </c>
      <c r="BG963" s="203">
        <f>IF(N963="zákl. přenesená",J963,0)</f>
        <v>0</v>
      </c>
      <c r="BH963" s="203">
        <f>IF(N963="sníž. přenesená",J963,0)</f>
        <v>0</v>
      </c>
      <c r="BI963" s="203">
        <f>IF(N963="nulová",J963,0)</f>
        <v>0</v>
      </c>
      <c r="BJ963" s="17" t="s">
        <v>85</v>
      </c>
      <c r="BK963" s="203">
        <f>ROUND(I963*H963,2)</f>
        <v>1851.5</v>
      </c>
      <c r="BL963" s="17" t="s">
        <v>264</v>
      </c>
      <c r="BM963" s="202" t="s">
        <v>1384</v>
      </c>
    </row>
    <row r="964" spans="1:65" s="12" customFormat="1" ht="11.25">
      <c r="B964" s="204"/>
      <c r="C964" s="205"/>
      <c r="D964" s="206" t="s">
        <v>180</v>
      </c>
      <c r="E964" s="207" t="s">
        <v>1</v>
      </c>
      <c r="F964" s="208" t="s">
        <v>678</v>
      </c>
      <c r="G964" s="205"/>
      <c r="H964" s="207" t="s">
        <v>1</v>
      </c>
      <c r="I964" s="209"/>
      <c r="J964" s="205"/>
      <c r="K964" s="205"/>
      <c r="L964" s="210"/>
      <c r="M964" s="211"/>
      <c r="N964" s="212"/>
      <c r="O964" s="212"/>
      <c r="P964" s="212"/>
      <c r="Q964" s="212"/>
      <c r="R964" s="212"/>
      <c r="S964" s="212"/>
      <c r="T964" s="213"/>
      <c r="AT964" s="214" t="s">
        <v>180</v>
      </c>
      <c r="AU964" s="214" t="s">
        <v>87</v>
      </c>
      <c r="AV964" s="12" t="s">
        <v>85</v>
      </c>
      <c r="AW964" s="12" t="s">
        <v>32</v>
      </c>
      <c r="AX964" s="12" t="s">
        <v>77</v>
      </c>
      <c r="AY964" s="214" t="s">
        <v>171</v>
      </c>
    </row>
    <row r="965" spans="1:65" s="13" customFormat="1" ht="11.25">
      <c r="B965" s="215"/>
      <c r="C965" s="216"/>
      <c r="D965" s="206" t="s">
        <v>180</v>
      </c>
      <c r="E965" s="217" t="s">
        <v>1</v>
      </c>
      <c r="F965" s="218" t="s">
        <v>1385</v>
      </c>
      <c r="G965" s="216"/>
      <c r="H965" s="219">
        <v>3.22</v>
      </c>
      <c r="I965" s="220"/>
      <c r="J965" s="216"/>
      <c r="K965" s="216"/>
      <c r="L965" s="221"/>
      <c r="M965" s="222"/>
      <c r="N965" s="223"/>
      <c r="O965" s="223"/>
      <c r="P965" s="223"/>
      <c r="Q965" s="223"/>
      <c r="R965" s="223"/>
      <c r="S965" s="223"/>
      <c r="T965" s="224"/>
      <c r="AT965" s="225" t="s">
        <v>180</v>
      </c>
      <c r="AU965" s="225" t="s">
        <v>87</v>
      </c>
      <c r="AV965" s="13" t="s">
        <v>87</v>
      </c>
      <c r="AW965" s="13" t="s">
        <v>32</v>
      </c>
      <c r="AX965" s="13" t="s">
        <v>85</v>
      </c>
      <c r="AY965" s="225" t="s">
        <v>171</v>
      </c>
    </row>
    <row r="966" spans="1:65" s="1" customFormat="1" ht="24.2" customHeight="1">
      <c r="A966" s="34"/>
      <c r="B966" s="35"/>
      <c r="C966" s="192" t="s">
        <v>1386</v>
      </c>
      <c r="D966" s="192" t="s">
        <v>173</v>
      </c>
      <c r="E966" s="193" t="s">
        <v>1387</v>
      </c>
      <c r="F966" s="194" t="s">
        <v>1388</v>
      </c>
      <c r="G966" s="195" t="s">
        <v>220</v>
      </c>
      <c r="H966" s="196">
        <v>38.28</v>
      </c>
      <c r="I966" s="197">
        <v>575</v>
      </c>
      <c r="J966" s="196">
        <f>ROUND(I966*H966,2)</f>
        <v>22011</v>
      </c>
      <c r="K966" s="194" t="s">
        <v>1</v>
      </c>
      <c r="L966" s="39"/>
      <c r="M966" s="198" t="s">
        <v>1</v>
      </c>
      <c r="N966" s="199" t="s">
        <v>42</v>
      </c>
      <c r="O966" s="71"/>
      <c r="P966" s="200">
        <f>O966*H966</f>
        <v>0</v>
      </c>
      <c r="Q966" s="200">
        <v>1.24E-2</v>
      </c>
      <c r="R966" s="200">
        <f>Q966*H966</f>
        <v>0.47467199999999998</v>
      </c>
      <c r="S966" s="200">
        <v>0</v>
      </c>
      <c r="T966" s="201">
        <f>S966*H966</f>
        <v>0</v>
      </c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R966" s="202" t="s">
        <v>264</v>
      </c>
      <c r="AT966" s="202" t="s">
        <v>173</v>
      </c>
      <c r="AU966" s="202" t="s">
        <v>87</v>
      </c>
      <c r="AY966" s="17" t="s">
        <v>171</v>
      </c>
      <c r="BE966" s="203">
        <f>IF(N966="základní",J966,0)</f>
        <v>22011</v>
      </c>
      <c r="BF966" s="203">
        <f>IF(N966="snížená",J966,0)</f>
        <v>0</v>
      </c>
      <c r="BG966" s="203">
        <f>IF(N966="zákl. přenesená",J966,0)</f>
        <v>0</v>
      </c>
      <c r="BH966" s="203">
        <f>IF(N966="sníž. přenesená",J966,0)</f>
        <v>0</v>
      </c>
      <c r="BI966" s="203">
        <f>IF(N966="nulová",J966,0)</f>
        <v>0</v>
      </c>
      <c r="BJ966" s="17" t="s">
        <v>85</v>
      </c>
      <c r="BK966" s="203">
        <f>ROUND(I966*H966,2)</f>
        <v>22011</v>
      </c>
      <c r="BL966" s="17" t="s">
        <v>264</v>
      </c>
      <c r="BM966" s="202" t="s">
        <v>1389</v>
      </c>
    </row>
    <row r="967" spans="1:65" s="12" customFormat="1" ht="11.25">
      <c r="B967" s="204"/>
      <c r="C967" s="205"/>
      <c r="D967" s="206" t="s">
        <v>180</v>
      </c>
      <c r="E967" s="207" t="s">
        <v>1</v>
      </c>
      <c r="F967" s="208" t="s">
        <v>676</v>
      </c>
      <c r="G967" s="205"/>
      <c r="H967" s="207" t="s">
        <v>1</v>
      </c>
      <c r="I967" s="209"/>
      <c r="J967" s="205"/>
      <c r="K967" s="205"/>
      <c r="L967" s="210"/>
      <c r="M967" s="211"/>
      <c r="N967" s="212"/>
      <c r="O967" s="212"/>
      <c r="P967" s="212"/>
      <c r="Q967" s="212"/>
      <c r="R967" s="212"/>
      <c r="S967" s="212"/>
      <c r="T967" s="213"/>
      <c r="AT967" s="214" t="s">
        <v>180</v>
      </c>
      <c r="AU967" s="214" t="s">
        <v>87</v>
      </c>
      <c r="AV967" s="12" t="s">
        <v>85</v>
      </c>
      <c r="AW967" s="12" t="s">
        <v>32</v>
      </c>
      <c r="AX967" s="12" t="s">
        <v>77</v>
      </c>
      <c r="AY967" s="214" t="s">
        <v>171</v>
      </c>
    </row>
    <row r="968" spans="1:65" s="13" customFormat="1" ht="11.25">
      <c r="B968" s="215"/>
      <c r="C968" s="216"/>
      <c r="D968" s="206" t="s">
        <v>180</v>
      </c>
      <c r="E968" s="217" t="s">
        <v>1</v>
      </c>
      <c r="F968" s="218" t="s">
        <v>1390</v>
      </c>
      <c r="G968" s="216"/>
      <c r="H968" s="219">
        <v>38.28</v>
      </c>
      <c r="I968" s="220"/>
      <c r="J968" s="216"/>
      <c r="K968" s="216"/>
      <c r="L968" s="221"/>
      <c r="M968" s="222"/>
      <c r="N968" s="223"/>
      <c r="O968" s="223"/>
      <c r="P968" s="223"/>
      <c r="Q968" s="223"/>
      <c r="R968" s="223"/>
      <c r="S968" s="223"/>
      <c r="T968" s="224"/>
      <c r="AT968" s="225" t="s">
        <v>180</v>
      </c>
      <c r="AU968" s="225" t="s">
        <v>87</v>
      </c>
      <c r="AV968" s="13" t="s">
        <v>87</v>
      </c>
      <c r="AW968" s="13" t="s">
        <v>32</v>
      </c>
      <c r="AX968" s="13" t="s">
        <v>85</v>
      </c>
      <c r="AY968" s="225" t="s">
        <v>171</v>
      </c>
    </row>
    <row r="969" spans="1:65" s="1" customFormat="1" ht="16.5" customHeight="1">
      <c r="A969" s="34"/>
      <c r="B969" s="35"/>
      <c r="C969" s="237" t="s">
        <v>1391</v>
      </c>
      <c r="D969" s="237" t="s">
        <v>212</v>
      </c>
      <c r="E969" s="238" t="s">
        <v>1392</v>
      </c>
      <c r="F969" s="239" t="s">
        <v>1393</v>
      </c>
      <c r="G969" s="240" t="s">
        <v>220</v>
      </c>
      <c r="H969" s="241">
        <v>56</v>
      </c>
      <c r="I969" s="242">
        <v>619</v>
      </c>
      <c r="J969" s="241">
        <f>ROUND(I969*H969,2)</f>
        <v>34664</v>
      </c>
      <c r="K969" s="239" t="s">
        <v>177</v>
      </c>
      <c r="L969" s="243"/>
      <c r="M969" s="244" t="s">
        <v>1</v>
      </c>
      <c r="N969" s="245" t="s">
        <v>42</v>
      </c>
      <c r="O969" s="71"/>
      <c r="P969" s="200">
        <f>O969*H969</f>
        <v>0</v>
      </c>
      <c r="Q969" s="200">
        <v>1.29E-2</v>
      </c>
      <c r="R969" s="200">
        <f>Q969*H969</f>
        <v>0.72240000000000004</v>
      </c>
      <c r="S969" s="200">
        <v>0</v>
      </c>
      <c r="T969" s="201">
        <f>S969*H969</f>
        <v>0</v>
      </c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R969" s="202" t="s">
        <v>360</v>
      </c>
      <c r="AT969" s="202" t="s">
        <v>212</v>
      </c>
      <c r="AU969" s="202" t="s">
        <v>87</v>
      </c>
      <c r="AY969" s="17" t="s">
        <v>171</v>
      </c>
      <c r="BE969" s="203">
        <f>IF(N969="základní",J969,0)</f>
        <v>34664</v>
      </c>
      <c r="BF969" s="203">
        <f>IF(N969="snížená",J969,0)</f>
        <v>0</v>
      </c>
      <c r="BG969" s="203">
        <f>IF(N969="zákl. přenesená",J969,0)</f>
        <v>0</v>
      </c>
      <c r="BH969" s="203">
        <f>IF(N969="sníž. přenesená",J969,0)</f>
        <v>0</v>
      </c>
      <c r="BI969" s="203">
        <f>IF(N969="nulová",J969,0)</f>
        <v>0</v>
      </c>
      <c r="BJ969" s="17" t="s">
        <v>85</v>
      </c>
      <c r="BK969" s="203">
        <f>ROUND(I969*H969,2)</f>
        <v>34664</v>
      </c>
      <c r="BL969" s="17" t="s">
        <v>264</v>
      </c>
      <c r="BM969" s="202" t="s">
        <v>1394</v>
      </c>
    </row>
    <row r="970" spans="1:65" s="12" customFormat="1" ht="11.25">
      <c r="B970" s="204"/>
      <c r="C970" s="205"/>
      <c r="D970" s="206" t="s">
        <v>180</v>
      </c>
      <c r="E970" s="207" t="s">
        <v>1</v>
      </c>
      <c r="F970" s="208" t="s">
        <v>1395</v>
      </c>
      <c r="G970" s="205"/>
      <c r="H970" s="207" t="s">
        <v>1</v>
      </c>
      <c r="I970" s="209"/>
      <c r="J970" s="205"/>
      <c r="K970" s="205"/>
      <c r="L970" s="210"/>
      <c r="M970" s="211"/>
      <c r="N970" s="212"/>
      <c r="O970" s="212"/>
      <c r="P970" s="212"/>
      <c r="Q970" s="212"/>
      <c r="R970" s="212"/>
      <c r="S970" s="212"/>
      <c r="T970" s="213"/>
      <c r="AT970" s="214" t="s">
        <v>180</v>
      </c>
      <c r="AU970" s="214" t="s">
        <v>87</v>
      </c>
      <c r="AV970" s="12" t="s">
        <v>85</v>
      </c>
      <c r="AW970" s="12" t="s">
        <v>32</v>
      </c>
      <c r="AX970" s="12" t="s">
        <v>77</v>
      </c>
      <c r="AY970" s="214" t="s">
        <v>171</v>
      </c>
    </row>
    <row r="971" spans="1:65" s="13" customFormat="1" ht="11.25">
      <c r="B971" s="215"/>
      <c r="C971" s="216"/>
      <c r="D971" s="206" t="s">
        <v>180</v>
      </c>
      <c r="E971" s="217" t="s">
        <v>1</v>
      </c>
      <c r="F971" s="218" t="s">
        <v>1396</v>
      </c>
      <c r="G971" s="216"/>
      <c r="H971" s="219">
        <v>42</v>
      </c>
      <c r="I971" s="220"/>
      <c r="J971" s="216"/>
      <c r="K971" s="216"/>
      <c r="L971" s="221"/>
      <c r="M971" s="222"/>
      <c r="N971" s="223"/>
      <c r="O971" s="223"/>
      <c r="P971" s="223"/>
      <c r="Q971" s="223"/>
      <c r="R971" s="223"/>
      <c r="S971" s="223"/>
      <c r="T971" s="224"/>
      <c r="AT971" s="225" t="s">
        <v>180</v>
      </c>
      <c r="AU971" s="225" t="s">
        <v>87</v>
      </c>
      <c r="AV971" s="13" t="s">
        <v>87</v>
      </c>
      <c r="AW971" s="13" t="s">
        <v>32</v>
      </c>
      <c r="AX971" s="13" t="s">
        <v>77</v>
      </c>
      <c r="AY971" s="225" t="s">
        <v>171</v>
      </c>
    </row>
    <row r="972" spans="1:65" s="12" customFormat="1" ht="11.25">
      <c r="B972" s="204"/>
      <c r="C972" s="205"/>
      <c r="D972" s="206" t="s">
        <v>180</v>
      </c>
      <c r="E972" s="207" t="s">
        <v>1</v>
      </c>
      <c r="F972" s="208" t="s">
        <v>678</v>
      </c>
      <c r="G972" s="205"/>
      <c r="H972" s="207" t="s">
        <v>1</v>
      </c>
      <c r="I972" s="209"/>
      <c r="J972" s="205"/>
      <c r="K972" s="205"/>
      <c r="L972" s="210"/>
      <c r="M972" s="211"/>
      <c r="N972" s="212"/>
      <c r="O972" s="212"/>
      <c r="P972" s="212"/>
      <c r="Q972" s="212"/>
      <c r="R972" s="212"/>
      <c r="S972" s="212"/>
      <c r="T972" s="213"/>
      <c r="AT972" s="214" t="s">
        <v>180</v>
      </c>
      <c r="AU972" s="214" t="s">
        <v>87</v>
      </c>
      <c r="AV972" s="12" t="s">
        <v>85</v>
      </c>
      <c r="AW972" s="12" t="s">
        <v>32</v>
      </c>
      <c r="AX972" s="12" t="s">
        <v>77</v>
      </c>
      <c r="AY972" s="214" t="s">
        <v>171</v>
      </c>
    </row>
    <row r="973" spans="1:65" s="13" customFormat="1" ht="11.25">
      <c r="B973" s="215"/>
      <c r="C973" s="216"/>
      <c r="D973" s="206" t="s">
        <v>180</v>
      </c>
      <c r="E973" s="217" t="s">
        <v>1</v>
      </c>
      <c r="F973" s="218" t="s">
        <v>1397</v>
      </c>
      <c r="G973" s="216"/>
      <c r="H973" s="219">
        <v>4</v>
      </c>
      <c r="I973" s="220"/>
      <c r="J973" s="216"/>
      <c r="K973" s="216"/>
      <c r="L973" s="221"/>
      <c r="M973" s="222"/>
      <c r="N973" s="223"/>
      <c r="O973" s="223"/>
      <c r="P973" s="223"/>
      <c r="Q973" s="223"/>
      <c r="R973" s="223"/>
      <c r="S973" s="223"/>
      <c r="T973" s="224"/>
      <c r="AT973" s="225" t="s">
        <v>180</v>
      </c>
      <c r="AU973" s="225" t="s">
        <v>87</v>
      </c>
      <c r="AV973" s="13" t="s">
        <v>87</v>
      </c>
      <c r="AW973" s="13" t="s">
        <v>32</v>
      </c>
      <c r="AX973" s="13" t="s">
        <v>77</v>
      </c>
      <c r="AY973" s="225" t="s">
        <v>171</v>
      </c>
    </row>
    <row r="974" spans="1:65" s="12" customFormat="1" ht="11.25">
      <c r="B974" s="204"/>
      <c r="C974" s="205"/>
      <c r="D974" s="206" t="s">
        <v>180</v>
      </c>
      <c r="E974" s="207" t="s">
        <v>1</v>
      </c>
      <c r="F974" s="208" t="s">
        <v>1398</v>
      </c>
      <c r="G974" s="205"/>
      <c r="H974" s="207" t="s">
        <v>1</v>
      </c>
      <c r="I974" s="209"/>
      <c r="J974" s="205"/>
      <c r="K974" s="205"/>
      <c r="L974" s="210"/>
      <c r="M974" s="211"/>
      <c r="N974" s="212"/>
      <c r="O974" s="212"/>
      <c r="P974" s="212"/>
      <c r="Q974" s="212"/>
      <c r="R974" s="212"/>
      <c r="S974" s="212"/>
      <c r="T974" s="213"/>
      <c r="AT974" s="214" t="s">
        <v>180</v>
      </c>
      <c r="AU974" s="214" t="s">
        <v>87</v>
      </c>
      <c r="AV974" s="12" t="s">
        <v>85</v>
      </c>
      <c r="AW974" s="12" t="s">
        <v>32</v>
      </c>
      <c r="AX974" s="12" t="s">
        <v>77</v>
      </c>
      <c r="AY974" s="214" t="s">
        <v>171</v>
      </c>
    </row>
    <row r="975" spans="1:65" s="13" customFormat="1" ht="11.25">
      <c r="B975" s="215"/>
      <c r="C975" s="216"/>
      <c r="D975" s="206" t="s">
        <v>180</v>
      </c>
      <c r="E975" s="217" t="s">
        <v>1</v>
      </c>
      <c r="F975" s="218" t="s">
        <v>228</v>
      </c>
      <c r="G975" s="216"/>
      <c r="H975" s="219">
        <v>10</v>
      </c>
      <c r="I975" s="220"/>
      <c r="J975" s="216"/>
      <c r="K975" s="216"/>
      <c r="L975" s="221"/>
      <c r="M975" s="222"/>
      <c r="N975" s="223"/>
      <c r="O975" s="223"/>
      <c r="P975" s="223"/>
      <c r="Q975" s="223"/>
      <c r="R975" s="223"/>
      <c r="S975" s="223"/>
      <c r="T975" s="224"/>
      <c r="AT975" s="225" t="s">
        <v>180</v>
      </c>
      <c r="AU975" s="225" t="s">
        <v>87</v>
      </c>
      <c r="AV975" s="13" t="s">
        <v>87</v>
      </c>
      <c r="AW975" s="13" t="s">
        <v>32</v>
      </c>
      <c r="AX975" s="13" t="s">
        <v>77</v>
      </c>
      <c r="AY975" s="225" t="s">
        <v>171</v>
      </c>
    </row>
    <row r="976" spans="1:65" s="14" customFormat="1" ht="11.25">
      <c r="B976" s="226"/>
      <c r="C976" s="227"/>
      <c r="D976" s="206" t="s">
        <v>180</v>
      </c>
      <c r="E976" s="228" t="s">
        <v>1</v>
      </c>
      <c r="F976" s="229" t="s">
        <v>210</v>
      </c>
      <c r="G976" s="227"/>
      <c r="H976" s="230">
        <v>56</v>
      </c>
      <c r="I976" s="231"/>
      <c r="J976" s="227"/>
      <c r="K976" s="227"/>
      <c r="L976" s="232"/>
      <c r="M976" s="233"/>
      <c r="N976" s="234"/>
      <c r="O976" s="234"/>
      <c r="P976" s="234"/>
      <c r="Q976" s="234"/>
      <c r="R976" s="234"/>
      <c r="S976" s="234"/>
      <c r="T976" s="235"/>
      <c r="AT976" s="236" t="s">
        <v>180</v>
      </c>
      <c r="AU976" s="236" t="s">
        <v>87</v>
      </c>
      <c r="AV976" s="14" t="s">
        <v>178</v>
      </c>
      <c r="AW976" s="14" t="s">
        <v>32</v>
      </c>
      <c r="AX976" s="14" t="s">
        <v>85</v>
      </c>
      <c r="AY976" s="236" t="s">
        <v>171</v>
      </c>
    </row>
    <row r="977" spans="1:65" s="1" customFormat="1" ht="24.2" customHeight="1">
      <c r="A977" s="34"/>
      <c r="B977" s="35"/>
      <c r="C977" s="192" t="s">
        <v>1399</v>
      </c>
      <c r="D977" s="192" t="s">
        <v>173</v>
      </c>
      <c r="E977" s="193" t="s">
        <v>1400</v>
      </c>
      <c r="F977" s="194" t="s">
        <v>1401</v>
      </c>
      <c r="G977" s="195" t="s">
        <v>220</v>
      </c>
      <c r="H977" s="196">
        <v>2.25</v>
      </c>
      <c r="I977" s="197">
        <v>4290</v>
      </c>
      <c r="J977" s="196">
        <f>ROUND(I977*H977,2)</f>
        <v>9652.5</v>
      </c>
      <c r="K977" s="194" t="s">
        <v>177</v>
      </c>
      <c r="L977" s="39"/>
      <c r="M977" s="198" t="s">
        <v>1</v>
      </c>
      <c r="N977" s="199" t="s">
        <v>42</v>
      </c>
      <c r="O977" s="71"/>
      <c r="P977" s="200">
        <f>O977*H977</f>
        <v>0</v>
      </c>
      <c r="Q977" s="200">
        <v>1.7100000000000001E-2</v>
      </c>
      <c r="R977" s="200">
        <f>Q977*H977</f>
        <v>3.8475000000000002E-2</v>
      </c>
      <c r="S977" s="200">
        <v>0</v>
      </c>
      <c r="T977" s="201">
        <f>S977*H977</f>
        <v>0</v>
      </c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R977" s="202" t="s">
        <v>264</v>
      </c>
      <c r="AT977" s="202" t="s">
        <v>173</v>
      </c>
      <c r="AU977" s="202" t="s">
        <v>87</v>
      </c>
      <c r="AY977" s="17" t="s">
        <v>171</v>
      </c>
      <c r="BE977" s="203">
        <f>IF(N977="základní",J977,0)</f>
        <v>9652.5</v>
      </c>
      <c r="BF977" s="203">
        <f>IF(N977="snížená",J977,0)</f>
        <v>0</v>
      </c>
      <c r="BG977" s="203">
        <f>IF(N977="zákl. přenesená",J977,0)</f>
        <v>0</v>
      </c>
      <c r="BH977" s="203">
        <f>IF(N977="sníž. přenesená",J977,0)</f>
        <v>0</v>
      </c>
      <c r="BI977" s="203">
        <f>IF(N977="nulová",J977,0)</f>
        <v>0</v>
      </c>
      <c r="BJ977" s="17" t="s">
        <v>85</v>
      </c>
      <c r="BK977" s="203">
        <f>ROUND(I977*H977,2)</f>
        <v>9652.5</v>
      </c>
      <c r="BL977" s="17" t="s">
        <v>264</v>
      </c>
      <c r="BM977" s="202" t="s">
        <v>1402</v>
      </c>
    </row>
    <row r="978" spans="1:65" s="12" customFormat="1" ht="11.25">
      <c r="B978" s="204"/>
      <c r="C978" s="205"/>
      <c r="D978" s="206" t="s">
        <v>180</v>
      </c>
      <c r="E978" s="207" t="s">
        <v>1</v>
      </c>
      <c r="F978" s="208" t="s">
        <v>1403</v>
      </c>
      <c r="G978" s="205"/>
      <c r="H978" s="207" t="s">
        <v>1</v>
      </c>
      <c r="I978" s="209"/>
      <c r="J978" s="205"/>
      <c r="K978" s="205"/>
      <c r="L978" s="210"/>
      <c r="M978" s="211"/>
      <c r="N978" s="212"/>
      <c r="O978" s="212"/>
      <c r="P978" s="212"/>
      <c r="Q978" s="212"/>
      <c r="R978" s="212"/>
      <c r="S978" s="212"/>
      <c r="T978" s="213"/>
      <c r="AT978" s="214" t="s">
        <v>180</v>
      </c>
      <c r="AU978" s="214" t="s">
        <v>87</v>
      </c>
      <c r="AV978" s="12" t="s">
        <v>85</v>
      </c>
      <c r="AW978" s="12" t="s">
        <v>32</v>
      </c>
      <c r="AX978" s="12" t="s">
        <v>77</v>
      </c>
      <c r="AY978" s="214" t="s">
        <v>171</v>
      </c>
    </row>
    <row r="979" spans="1:65" s="13" customFormat="1" ht="11.25">
      <c r="B979" s="215"/>
      <c r="C979" s="216"/>
      <c r="D979" s="206" t="s">
        <v>180</v>
      </c>
      <c r="E979" s="217" t="s">
        <v>1</v>
      </c>
      <c r="F979" s="218" t="s">
        <v>1404</v>
      </c>
      <c r="G979" s="216"/>
      <c r="H979" s="219">
        <v>2.25</v>
      </c>
      <c r="I979" s="220"/>
      <c r="J979" s="216"/>
      <c r="K979" s="216"/>
      <c r="L979" s="221"/>
      <c r="M979" s="222"/>
      <c r="N979" s="223"/>
      <c r="O979" s="223"/>
      <c r="P979" s="223"/>
      <c r="Q979" s="223"/>
      <c r="R979" s="223"/>
      <c r="S979" s="223"/>
      <c r="T979" s="224"/>
      <c r="AT979" s="225" t="s">
        <v>180</v>
      </c>
      <c r="AU979" s="225" t="s">
        <v>87</v>
      </c>
      <c r="AV979" s="13" t="s">
        <v>87</v>
      </c>
      <c r="AW979" s="13" t="s">
        <v>32</v>
      </c>
      <c r="AX979" s="13" t="s">
        <v>85</v>
      </c>
      <c r="AY979" s="225" t="s">
        <v>171</v>
      </c>
    </row>
    <row r="980" spans="1:65" s="1" customFormat="1" ht="33" customHeight="1">
      <c r="A980" s="34"/>
      <c r="B980" s="35"/>
      <c r="C980" s="192" t="s">
        <v>1405</v>
      </c>
      <c r="D980" s="192" t="s">
        <v>173</v>
      </c>
      <c r="E980" s="193" t="s">
        <v>1406</v>
      </c>
      <c r="F980" s="194" t="s">
        <v>1407</v>
      </c>
      <c r="G980" s="195" t="s">
        <v>308</v>
      </c>
      <c r="H980" s="196">
        <v>1</v>
      </c>
      <c r="I980" s="197">
        <v>4005</v>
      </c>
      <c r="J980" s="196">
        <f>ROUND(I980*H980,2)</f>
        <v>4005</v>
      </c>
      <c r="K980" s="194" t="s">
        <v>177</v>
      </c>
      <c r="L980" s="39"/>
      <c r="M980" s="198" t="s">
        <v>1</v>
      </c>
      <c r="N980" s="199" t="s">
        <v>42</v>
      </c>
      <c r="O980" s="71"/>
      <c r="P980" s="200">
        <f>O980*H980</f>
        <v>0</v>
      </c>
      <c r="Q980" s="200">
        <v>2.5739999999999999E-2</v>
      </c>
      <c r="R980" s="200">
        <f>Q980*H980</f>
        <v>2.5739999999999999E-2</v>
      </c>
      <c r="S980" s="200">
        <v>0</v>
      </c>
      <c r="T980" s="201">
        <f>S980*H980</f>
        <v>0</v>
      </c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R980" s="202" t="s">
        <v>264</v>
      </c>
      <c r="AT980" s="202" t="s">
        <v>173</v>
      </c>
      <c r="AU980" s="202" t="s">
        <v>87</v>
      </c>
      <c r="AY980" s="17" t="s">
        <v>171</v>
      </c>
      <c r="BE980" s="203">
        <f>IF(N980="základní",J980,0)</f>
        <v>4005</v>
      </c>
      <c r="BF980" s="203">
        <f>IF(N980="snížená",J980,0)</f>
        <v>0</v>
      </c>
      <c r="BG980" s="203">
        <f>IF(N980="zákl. přenesená",J980,0)</f>
        <v>0</v>
      </c>
      <c r="BH980" s="203">
        <f>IF(N980="sníž. přenesená",J980,0)</f>
        <v>0</v>
      </c>
      <c r="BI980" s="203">
        <f>IF(N980="nulová",J980,0)</f>
        <v>0</v>
      </c>
      <c r="BJ980" s="17" t="s">
        <v>85</v>
      </c>
      <c r="BK980" s="203">
        <f>ROUND(I980*H980,2)</f>
        <v>4005</v>
      </c>
      <c r="BL980" s="17" t="s">
        <v>264</v>
      </c>
      <c r="BM980" s="202" t="s">
        <v>1408</v>
      </c>
    </row>
    <row r="981" spans="1:65" s="1" customFormat="1" ht="24.2" customHeight="1">
      <c r="A981" s="34"/>
      <c r="B981" s="35"/>
      <c r="C981" s="192" t="s">
        <v>937</v>
      </c>
      <c r="D981" s="192" t="s">
        <v>173</v>
      </c>
      <c r="E981" s="193" t="s">
        <v>1409</v>
      </c>
      <c r="F981" s="194" t="s">
        <v>1410</v>
      </c>
      <c r="G981" s="195" t="s">
        <v>198</v>
      </c>
      <c r="H981" s="196">
        <v>19.38</v>
      </c>
      <c r="I981" s="197">
        <v>1000</v>
      </c>
      <c r="J981" s="196">
        <f>ROUND(I981*H981,2)</f>
        <v>19380</v>
      </c>
      <c r="K981" s="194" t="s">
        <v>177</v>
      </c>
      <c r="L981" s="39"/>
      <c r="M981" s="198" t="s">
        <v>1</v>
      </c>
      <c r="N981" s="199" t="s">
        <v>42</v>
      </c>
      <c r="O981" s="71"/>
      <c r="P981" s="200">
        <f>O981*H981</f>
        <v>0</v>
      </c>
      <c r="Q981" s="200">
        <v>0</v>
      </c>
      <c r="R981" s="200">
        <f>Q981*H981</f>
        <v>0</v>
      </c>
      <c r="S981" s="200">
        <v>0</v>
      </c>
      <c r="T981" s="201">
        <f>S981*H981</f>
        <v>0</v>
      </c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R981" s="202" t="s">
        <v>264</v>
      </c>
      <c r="AT981" s="202" t="s">
        <v>173</v>
      </c>
      <c r="AU981" s="202" t="s">
        <v>87</v>
      </c>
      <c r="AY981" s="17" t="s">
        <v>171</v>
      </c>
      <c r="BE981" s="203">
        <f>IF(N981="základní",J981,0)</f>
        <v>19380</v>
      </c>
      <c r="BF981" s="203">
        <f>IF(N981="snížená",J981,0)</f>
        <v>0</v>
      </c>
      <c r="BG981" s="203">
        <f>IF(N981="zákl. přenesená",J981,0)</f>
        <v>0</v>
      </c>
      <c r="BH981" s="203">
        <f>IF(N981="sníž. přenesená",J981,0)</f>
        <v>0</v>
      </c>
      <c r="BI981" s="203">
        <f>IF(N981="nulová",J981,0)</f>
        <v>0</v>
      </c>
      <c r="BJ981" s="17" t="s">
        <v>85</v>
      </c>
      <c r="BK981" s="203">
        <f>ROUND(I981*H981,2)</f>
        <v>19380</v>
      </c>
      <c r="BL981" s="17" t="s">
        <v>264</v>
      </c>
      <c r="BM981" s="202" t="s">
        <v>1411</v>
      </c>
    </row>
    <row r="982" spans="1:65" s="11" customFormat="1" ht="22.9" customHeight="1">
      <c r="B982" s="176"/>
      <c r="C982" s="177"/>
      <c r="D982" s="178" t="s">
        <v>76</v>
      </c>
      <c r="E982" s="190" t="s">
        <v>1412</v>
      </c>
      <c r="F982" s="190" t="s">
        <v>1413</v>
      </c>
      <c r="G982" s="177"/>
      <c r="H982" s="177"/>
      <c r="I982" s="180"/>
      <c r="J982" s="191">
        <f>BK982</f>
        <v>1240489.1000000001</v>
      </c>
      <c r="K982" s="177"/>
      <c r="L982" s="182"/>
      <c r="M982" s="183"/>
      <c r="N982" s="184"/>
      <c r="O982" s="184"/>
      <c r="P982" s="185">
        <f>SUM(P983:P1025)</f>
        <v>0</v>
      </c>
      <c r="Q982" s="184"/>
      <c r="R982" s="185">
        <f>SUM(R983:R1025)</f>
        <v>1.3203129999999998</v>
      </c>
      <c r="S982" s="184"/>
      <c r="T982" s="186">
        <f>SUM(T983:T1025)</f>
        <v>0</v>
      </c>
      <c r="AR982" s="187" t="s">
        <v>87</v>
      </c>
      <c r="AT982" s="188" t="s">
        <v>76</v>
      </c>
      <c r="AU982" s="188" t="s">
        <v>85</v>
      </c>
      <c r="AY982" s="187" t="s">
        <v>171</v>
      </c>
      <c r="BK982" s="189">
        <f>SUM(BK983:BK1025)</f>
        <v>1240489.1000000001</v>
      </c>
    </row>
    <row r="983" spans="1:65" s="1" customFormat="1" ht="24.2" customHeight="1">
      <c r="A983" s="34"/>
      <c r="B983" s="35"/>
      <c r="C983" s="192" t="s">
        <v>1414</v>
      </c>
      <c r="D983" s="192" t="s">
        <v>173</v>
      </c>
      <c r="E983" s="193" t="s">
        <v>1415</v>
      </c>
      <c r="F983" s="194" t="s">
        <v>1416</v>
      </c>
      <c r="G983" s="195" t="s">
        <v>220</v>
      </c>
      <c r="H983" s="196">
        <v>260</v>
      </c>
      <c r="I983" s="197">
        <v>2486</v>
      </c>
      <c r="J983" s="196">
        <f>ROUND(I983*H983,2)</f>
        <v>646360</v>
      </c>
      <c r="K983" s="194" t="s">
        <v>177</v>
      </c>
      <c r="L983" s="39"/>
      <c r="M983" s="198" t="s">
        <v>1</v>
      </c>
      <c r="N983" s="199" t="s">
        <v>42</v>
      </c>
      <c r="O983" s="71"/>
      <c r="P983" s="200">
        <f>O983*H983</f>
        <v>0</v>
      </c>
      <c r="Q983" s="200">
        <v>2.66E-3</v>
      </c>
      <c r="R983" s="200">
        <f>Q983*H983</f>
        <v>0.69159999999999999</v>
      </c>
      <c r="S983" s="200">
        <v>0</v>
      </c>
      <c r="T983" s="201">
        <f>S983*H983</f>
        <v>0</v>
      </c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R983" s="202" t="s">
        <v>264</v>
      </c>
      <c r="AT983" s="202" t="s">
        <v>173</v>
      </c>
      <c r="AU983" s="202" t="s">
        <v>87</v>
      </c>
      <c r="AY983" s="17" t="s">
        <v>171</v>
      </c>
      <c r="BE983" s="203">
        <f>IF(N983="základní",J983,0)</f>
        <v>646360</v>
      </c>
      <c r="BF983" s="203">
        <f>IF(N983="snížená",J983,0)</f>
        <v>0</v>
      </c>
      <c r="BG983" s="203">
        <f>IF(N983="zákl. přenesená",J983,0)</f>
        <v>0</v>
      </c>
      <c r="BH983" s="203">
        <f>IF(N983="sníž. přenesená",J983,0)</f>
        <v>0</v>
      </c>
      <c r="BI983" s="203">
        <f>IF(N983="nulová",J983,0)</f>
        <v>0</v>
      </c>
      <c r="BJ983" s="17" t="s">
        <v>85</v>
      </c>
      <c r="BK983" s="203">
        <f>ROUND(I983*H983,2)</f>
        <v>646360</v>
      </c>
      <c r="BL983" s="17" t="s">
        <v>264</v>
      </c>
      <c r="BM983" s="202" t="s">
        <v>1417</v>
      </c>
    </row>
    <row r="984" spans="1:65" s="1" customFormat="1" ht="58.5">
      <c r="A984" s="34"/>
      <c r="B984" s="35"/>
      <c r="C984" s="36"/>
      <c r="D984" s="206" t="s">
        <v>415</v>
      </c>
      <c r="E984" s="36"/>
      <c r="F984" s="246" t="s">
        <v>1418</v>
      </c>
      <c r="G984" s="36"/>
      <c r="H984" s="36"/>
      <c r="I984" s="247"/>
      <c r="J984" s="36"/>
      <c r="K984" s="36"/>
      <c r="L984" s="39"/>
      <c r="M984" s="248"/>
      <c r="N984" s="249"/>
      <c r="O984" s="71"/>
      <c r="P984" s="71"/>
      <c r="Q984" s="71"/>
      <c r="R984" s="71"/>
      <c r="S984" s="71"/>
      <c r="T984" s="72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T984" s="17" t="s">
        <v>415</v>
      </c>
      <c r="AU984" s="17" t="s">
        <v>87</v>
      </c>
    </row>
    <row r="985" spans="1:65" s="12" customFormat="1" ht="11.25">
      <c r="B985" s="204"/>
      <c r="C985" s="205"/>
      <c r="D985" s="206" t="s">
        <v>180</v>
      </c>
      <c r="E985" s="207" t="s">
        <v>1</v>
      </c>
      <c r="F985" s="208" t="s">
        <v>1419</v>
      </c>
      <c r="G985" s="205"/>
      <c r="H985" s="207" t="s">
        <v>1</v>
      </c>
      <c r="I985" s="209"/>
      <c r="J985" s="205"/>
      <c r="K985" s="205"/>
      <c r="L985" s="210"/>
      <c r="M985" s="211"/>
      <c r="N985" s="212"/>
      <c r="O985" s="212"/>
      <c r="P985" s="212"/>
      <c r="Q985" s="212"/>
      <c r="R985" s="212"/>
      <c r="S985" s="212"/>
      <c r="T985" s="213"/>
      <c r="AT985" s="214" t="s">
        <v>180</v>
      </c>
      <c r="AU985" s="214" t="s">
        <v>87</v>
      </c>
      <c r="AV985" s="12" t="s">
        <v>85</v>
      </c>
      <c r="AW985" s="12" t="s">
        <v>32</v>
      </c>
      <c r="AX985" s="12" t="s">
        <v>77</v>
      </c>
      <c r="AY985" s="214" t="s">
        <v>171</v>
      </c>
    </row>
    <row r="986" spans="1:65" s="13" customFormat="1" ht="11.25">
      <c r="B986" s="215"/>
      <c r="C986" s="216"/>
      <c r="D986" s="206" t="s">
        <v>180</v>
      </c>
      <c r="E986" s="217" t="s">
        <v>1</v>
      </c>
      <c r="F986" s="218" t="s">
        <v>1420</v>
      </c>
      <c r="G986" s="216"/>
      <c r="H986" s="219">
        <v>260</v>
      </c>
      <c r="I986" s="220"/>
      <c r="J986" s="216"/>
      <c r="K986" s="216"/>
      <c r="L986" s="221"/>
      <c r="M986" s="222"/>
      <c r="N986" s="223"/>
      <c r="O986" s="223"/>
      <c r="P986" s="223"/>
      <c r="Q986" s="223"/>
      <c r="R986" s="223"/>
      <c r="S986" s="223"/>
      <c r="T986" s="224"/>
      <c r="AT986" s="225" t="s">
        <v>180</v>
      </c>
      <c r="AU986" s="225" t="s">
        <v>87</v>
      </c>
      <c r="AV986" s="13" t="s">
        <v>87</v>
      </c>
      <c r="AW986" s="13" t="s">
        <v>32</v>
      </c>
      <c r="AX986" s="13" t="s">
        <v>85</v>
      </c>
      <c r="AY986" s="225" t="s">
        <v>171</v>
      </c>
    </row>
    <row r="987" spans="1:65" s="1" customFormat="1" ht="21.75" customHeight="1">
      <c r="A987" s="34"/>
      <c r="B987" s="35"/>
      <c r="C987" s="192" t="s">
        <v>1421</v>
      </c>
      <c r="D987" s="192" t="s">
        <v>173</v>
      </c>
      <c r="E987" s="193" t="s">
        <v>1422</v>
      </c>
      <c r="F987" s="194" t="s">
        <v>1423</v>
      </c>
      <c r="G987" s="195" t="s">
        <v>282</v>
      </c>
      <c r="H987" s="196">
        <v>55</v>
      </c>
      <c r="I987" s="197">
        <v>1408</v>
      </c>
      <c r="J987" s="196">
        <f>ROUND(I987*H987,2)</f>
        <v>77440</v>
      </c>
      <c r="K987" s="194" t="s">
        <v>1</v>
      </c>
      <c r="L987" s="39"/>
      <c r="M987" s="198" t="s">
        <v>1</v>
      </c>
      <c r="N987" s="199" t="s">
        <v>42</v>
      </c>
      <c r="O987" s="71"/>
      <c r="P987" s="200">
        <f>O987*H987</f>
        <v>0</v>
      </c>
      <c r="Q987" s="200">
        <v>1.8699999999999999E-3</v>
      </c>
      <c r="R987" s="200">
        <f>Q987*H987</f>
        <v>0.10285</v>
      </c>
      <c r="S987" s="200">
        <v>0</v>
      </c>
      <c r="T987" s="201">
        <f>S987*H987</f>
        <v>0</v>
      </c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R987" s="202" t="s">
        <v>264</v>
      </c>
      <c r="AT987" s="202" t="s">
        <v>173</v>
      </c>
      <c r="AU987" s="202" t="s">
        <v>87</v>
      </c>
      <c r="AY987" s="17" t="s">
        <v>171</v>
      </c>
      <c r="BE987" s="203">
        <f>IF(N987="základní",J987,0)</f>
        <v>77440</v>
      </c>
      <c r="BF987" s="203">
        <f>IF(N987="snížená",J987,0)</f>
        <v>0</v>
      </c>
      <c r="BG987" s="203">
        <f>IF(N987="zákl. přenesená",J987,0)</f>
        <v>0</v>
      </c>
      <c r="BH987" s="203">
        <f>IF(N987="sníž. přenesená",J987,0)</f>
        <v>0</v>
      </c>
      <c r="BI987" s="203">
        <f>IF(N987="nulová",J987,0)</f>
        <v>0</v>
      </c>
      <c r="BJ987" s="17" t="s">
        <v>85</v>
      </c>
      <c r="BK987" s="203">
        <f>ROUND(I987*H987,2)</f>
        <v>77440</v>
      </c>
      <c r="BL987" s="17" t="s">
        <v>264</v>
      </c>
      <c r="BM987" s="202" t="s">
        <v>1424</v>
      </c>
    </row>
    <row r="988" spans="1:65" s="12" customFormat="1" ht="11.25">
      <c r="B988" s="204"/>
      <c r="C988" s="205"/>
      <c r="D988" s="206" t="s">
        <v>180</v>
      </c>
      <c r="E988" s="207" t="s">
        <v>1</v>
      </c>
      <c r="F988" s="208" t="s">
        <v>1425</v>
      </c>
      <c r="G988" s="205"/>
      <c r="H988" s="207" t="s">
        <v>1</v>
      </c>
      <c r="I988" s="209"/>
      <c r="J988" s="205"/>
      <c r="K988" s="205"/>
      <c r="L988" s="210"/>
      <c r="M988" s="211"/>
      <c r="N988" s="212"/>
      <c r="O988" s="212"/>
      <c r="P988" s="212"/>
      <c r="Q988" s="212"/>
      <c r="R988" s="212"/>
      <c r="S988" s="212"/>
      <c r="T988" s="213"/>
      <c r="AT988" s="214" t="s">
        <v>180</v>
      </c>
      <c r="AU988" s="214" t="s">
        <v>87</v>
      </c>
      <c r="AV988" s="12" t="s">
        <v>85</v>
      </c>
      <c r="AW988" s="12" t="s">
        <v>32</v>
      </c>
      <c r="AX988" s="12" t="s">
        <v>77</v>
      </c>
      <c r="AY988" s="214" t="s">
        <v>171</v>
      </c>
    </row>
    <row r="989" spans="1:65" s="13" customFormat="1" ht="11.25">
      <c r="B989" s="215"/>
      <c r="C989" s="216"/>
      <c r="D989" s="206" t="s">
        <v>180</v>
      </c>
      <c r="E989" s="217" t="s">
        <v>1</v>
      </c>
      <c r="F989" s="218" t="s">
        <v>1426</v>
      </c>
      <c r="G989" s="216"/>
      <c r="H989" s="219">
        <v>55</v>
      </c>
      <c r="I989" s="220"/>
      <c r="J989" s="216"/>
      <c r="K989" s="216"/>
      <c r="L989" s="221"/>
      <c r="M989" s="222"/>
      <c r="N989" s="223"/>
      <c r="O989" s="223"/>
      <c r="P989" s="223"/>
      <c r="Q989" s="223"/>
      <c r="R989" s="223"/>
      <c r="S989" s="223"/>
      <c r="T989" s="224"/>
      <c r="AT989" s="225" t="s">
        <v>180</v>
      </c>
      <c r="AU989" s="225" t="s">
        <v>87</v>
      </c>
      <c r="AV989" s="13" t="s">
        <v>87</v>
      </c>
      <c r="AW989" s="13" t="s">
        <v>32</v>
      </c>
      <c r="AX989" s="13" t="s">
        <v>85</v>
      </c>
      <c r="AY989" s="225" t="s">
        <v>171</v>
      </c>
    </row>
    <row r="990" spans="1:65" s="1" customFormat="1" ht="24.2" customHeight="1">
      <c r="A990" s="34"/>
      <c r="B990" s="35"/>
      <c r="C990" s="192" t="s">
        <v>1427</v>
      </c>
      <c r="D990" s="192" t="s">
        <v>173</v>
      </c>
      <c r="E990" s="193" t="s">
        <v>1428</v>
      </c>
      <c r="F990" s="194" t="s">
        <v>1429</v>
      </c>
      <c r="G990" s="195" t="s">
        <v>282</v>
      </c>
      <c r="H990" s="196">
        <v>110</v>
      </c>
      <c r="I990" s="197">
        <v>203</v>
      </c>
      <c r="J990" s="196">
        <f>ROUND(I990*H990,2)</f>
        <v>22330</v>
      </c>
      <c r="K990" s="194" t="s">
        <v>177</v>
      </c>
      <c r="L990" s="39"/>
      <c r="M990" s="198" t="s">
        <v>1</v>
      </c>
      <c r="N990" s="199" t="s">
        <v>42</v>
      </c>
      <c r="O990" s="71"/>
      <c r="P990" s="200">
        <f>O990*H990</f>
        <v>0</v>
      </c>
      <c r="Q990" s="200">
        <v>2.9E-4</v>
      </c>
      <c r="R990" s="200">
        <f>Q990*H990</f>
        <v>3.1899999999999998E-2</v>
      </c>
      <c r="S990" s="200">
        <v>0</v>
      </c>
      <c r="T990" s="201">
        <f>S990*H990</f>
        <v>0</v>
      </c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R990" s="202" t="s">
        <v>264</v>
      </c>
      <c r="AT990" s="202" t="s">
        <v>173</v>
      </c>
      <c r="AU990" s="202" t="s">
        <v>87</v>
      </c>
      <c r="AY990" s="17" t="s">
        <v>171</v>
      </c>
      <c r="BE990" s="203">
        <f>IF(N990="základní",J990,0)</f>
        <v>22330</v>
      </c>
      <c r="BF990" s="203">
        <f>IF(N990="snížená",J990,0)</f>
        <v>0</v>
      </c>
      <c r="BG990" s="203">
        <f>IF(N990="zákl. přenesená",J990,0)</f>
        <v>0</v>
      </c>
      <c r="BH990" s="203">
        <f>IF(N990="sníž. přenesená",J990,0)</f>
        <v>0</v>
      </c>
      <c r="BI990" s="203">
        <f>IF(N990="nulová",J990,0)</f>
        <v>0</v>
      </c>
      <c r="BJ990" s="17" t="s">
        <v>85</v>
      </c>
      <c r="BK990" s="203">
        <f>ROUND(I990*H990,2)</f>
        <v>22330</v>
      </c>
      <c r="BL990" s="17" t="s">
        <v>264</v>
      </c>
      <c r="BM990" s="202" t="s">
        <v>1430</v>
      </c>
    </row>
    <row r="991" spans="1:65" s="12" customFormat="1" ht="11.25">
      <c r="B991" s="204"/>
      <c r="C991" s="205"/>
      <c r="D991" s="206" t="s">
        <v>180</v>
      </c>
      <c r="E991" s="207" t="s">
        <v>1</v>
      </c>
      <c r="F991" s="208" t="s">
        <v>1431</v>
      </c>
      <c r="G991" s="205"/>
      <c r="H991" s="207" t="s">
        <v>1</v>
      </c>
      <c r="I991" s="209"/>
      <c r="J991" s="205"/>
      <c r="K991" s="205"/>
      <c r="L991" s="210"/>
      <c r="M991" s="211"/>
      <c r="N991" s="212"/>
      <c r="O991" s="212"/>
      <c r="P991" s="212"/>
      <c r="Q991" s="212"/>
      <c r="R991" s="212"/>
      <c r="S991" s="212"/>
      <c r="T991" s="213"/>
      <c r="AT991" s="214" t="s">
        <v>180</v>
      </c>
      <c r="AU991" s="214" t="s">
        <v>87</v>
      </c>
      <c r="AV991" s="12" t="s">
        <v>85</v>
      </c>
      <c r="AW991" s="12" t="s">
        <v>32</v>
      </c>
      <c r="AX991" s="12" t="s">
        <v>77</v>
      </c>
      <c r="AY991" s="214" t="s">
        <v>171</v>
      </c>
    </row>
    <row r="992" spans="1:65" s="12" customFormat="1" ht="11.25">
      <c r="B992" s="204"/>
      <c r="C992" s="205"/>
      <c r="D992" s="206" t="s">
        <v>180</v>
      </c>
      <c r="E992" s="207" t="s">
        <v>1</v>
      </c>
      <c r="F992" s="208" t="s">
        <v>1432</v>
      </c>
      <c r="G992" s="205"/>
      <c r="H992" s="207" t="s">
        <v>1</v>
      </c>
      <c r="I992" s="209"/>
      <c r="J992" s="205"/>
      <c r="K992" s="205"/>
      <c r="L992" s="210"/>
      <c r="M992" s="211"/>
      <c r="N992" s="212"/>
      <c r="O992" s="212"/>
      <c r="P992" s="212"/>
      <c r="Q992" s="212"/>
      <c r="R992" s="212"/>
      <c r="S992" s="212"/>
      <c r="T992" s="213"/>
      <c r="AT992" s="214" t="s">
        <v>180</v>
      </c>
      <c r="AU992" s="214" t="s">
        <v>87</v>
      </c>
      <c r="AV992" s="12" t="s">
        <v>85</v>
      </c>
      <c r="AW992" s="12" t="s">
        <v>32</v>
      </c>
      <c r="AX992" s="12" t="s">
        <v>77</v>
      </c>
      <c r="AY992" s="214" t="s">
        <v>171</v>
      </c>
    </row>
    <row r="993" spans="1:65" s="13" customFormat="1" ht="11.25">
      <c r="B993" s="215"/>
      <c r="C993" s="216"/>
      <c r="D993" s="206" t="s">
        <v>180</v>
      </c>
      <c r="E993" s="217" t="s">
        <v>1</v>
      </c>
      <c r="F993" s="218" t="s">
        <v>1433</v>
      </c>
      <c r="G993" s="216"/>
      <c r="H993" s="219">
        <v>110</v>
      </c>
      <c r="I993" s="220"/>
      <c r="J993" s="216"/>
      <c r="K993" s="216"/>
      <c r="L993" s="221"/>
      <c r="M993" s="222"/>
      <c r="N993" s="223"/>
      <c r="O993" s="223"/>
      <c r="P993" s="223"/>
      <c r="Q993" s="223"/>
      <c r="R993" s="223"/>
      <c r="S993" s="223"/>
      <c r="T993" s="224"/>
      <c r="AT993" s="225" t="s">
        <v>180</v>
      </c>
      <c r="AU993" s="225" t="s">
        <v>87</v>
      </c>
      <c r="AV993" s="13" t="s">
        <v>87</v>
      </c>
      <c r="AW993" s="13" t="s">
        <v>32</v>
      </c>
      <c r="AX993" s="13" t="s">
        <v>85</v>
      </c>
      <c r="AY993" s="225" t="s">
        <v>171</v>
      </c>
    </row>
    <row r="994" spans="1:65" s="1" customFormat="1" ht="24.2" customHeight="1">
      <c r="A994" s="34"/>
      <c r="B994" s="35"/>
      <c r="C994" s="192" t="s">
        <v>1434</v>
      </c>
      <c r="D994" s="192" t="s">
        <v>173</v>
      </c>
      <c r="E994" s="193" t="s">
        <v>1435</v>
      </c>
      <c r="F994" s="194" t="s">
        <v>1436</v>
      </c>
      <c r="G994" s="195" t="s">
        <v>282</v>
      </c>
      <c r="H994" s="196">
        <v>60</v>
      </c>
      <c r="I994" s="197">
        <v>657</v>
      </c>
      <c r="J994" s="196">
        <f>ROUND(I994*H994,2)</f>
        <v>39420</v>
      </c>
      <c r="K994" s="194" t="s">
        <v>177</v>
      </c>
      <c r="L994" s="39"/>
      <c r="M994" s="198" t="s">
        <v>1</v>
      </c>
      <c r="N994" s="199" t="s">
        <v>42</v>
      </c>
      <c r="O994" s="71"/>
      <c r="P994" s="200">
        <f>O994*H994</f>
        <v>0</v>
      </c>
      <c r="Q994" s="200">
        <v>1.16E-3</v>
      </c>
      <c r="R994" s="200">
        <f>Q994*H994</f>
        <v>6.9599999999999995E-2</v>
      </c>
      <c r="S994" s="200">
        <v>0</v>
      </c>
      <c r="T994" s="201">
        <f>S994*H994</f>
        <v>0</v>
      </c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R994" s="202" t="s">
        <v>264</v>
      </c>
      <c r="AT994" s="202" t="s">
        <v>173</v>
      </c>
      <c r="AU994" s="202" t="s">
        <v>87</v>
      </c>
      <c r="AY994" s="17" t="s">
        <v>171</v>
      </c>
      <c r="BE994" s="203">
        <f>IF(N994="základní",J994,0)</f>
        <v>39420</v>
      </c>
      <c r="BF994" s="203">
        <f>IF(N994="snížená",J994,0)</f>
        <v>0</v>
      </c>
      <c r="BG994" s="203">
        <f>IF(N994="zákl. přenesená",J994,0)</f>
        <v>0</v>
      </c>
      <c r="BH994" s="203">
        <f>IF(N994="sníž. přenesená",J994,0)</f>
        <v>0</v>
      </c>
      <c r="BI994" s="203">
        <f>IF(N994="nulová",J994,0)</f>
        <v>0</v>
      </c>
      <c r="BJ994" s="17" t="s">
        <v>85</v>
      </c>
      <c r="BK994" s="203">
        <f>ROUND(I994*H994,2)</f>
        <v>39420</v>
      </c>
      <c r="BL994" s="17" t="s">
        <v>264</v>
      </c>
      <c r="BM994" s="202" t="s">
        <v>1437</v>
      </c>
    </row>
    <row r="995" spans="1:65" s="12" customFormat="1" ht="11.25">
      <c r="B995" s="204"/>
      <c r="C995" s="205"/>
      <c r="D995" s="206" t="s">
        <v>180</v>
      </c>
      <c r="E995" s="207" t="s">
        <v>1</v>
      </c>
      <c r="F995" s="208" t="s">
        <v>1438</v>
      </c>
      <c r="G995" s="205"/>
      <c r="H995" s="207" t="s">
        <v>1</v>
      </c>
      <c r="I995" s="209"/>
      <c r="J995" s="205"/>
      <c r="K995" s="205"/>
      <c r="L995" s="210"/>
      <c r="M995" s="211"/>
      <c r="N995" s="212"/>
      <c r="O995" s="212"/>
      <c r="P995" s="212"/>
      <c r="Q995" s="212"/>
      <c r="R995" s="212"/>
      <c r="S995" s="212"/>
      <c r="T995" s="213"/>
      <c r="AT995" s="214" t="s">
        <v>180</v>
      </c>
      <c r="AU995" s="214" t="s">
        <v>87</v>
      </c>
      <c r="AV995" s="12" t="s">
        <v>85</v>
      </c>
      <c r="AW995" s="12" t="s">
        <v>32</v>
      </c>
      <c r="AX995" s="12" t="s">
        <v>77</v>
      </c>
      <c r="AY995" s="214" t="s">
        <v>171</v>
      </c>
    </row>
    <row r="996" spans="1:65" s="13" customFormat="1" ht="11.25">
      <c r="B996" s="215"/>
      <c r="C996" s="216"/>
      <c r="D996" s="206" t="s">
        <v>180</v>
      </c>
      <c r="E996" s="217" t="s">
        <v>1</v>
      </c>
      <c r="F996" s="218" t="s">
        <v>1439</v>
      </c>
      <c r="G996" s="216"/>
      <c r="H996" s="219">
        <v>60</v>
      </c>
      <c r="I996" s="220"/>
      <c r="J996" s="216"/>
      <c r="K996" s="216"/>
      <c r="L996" s="221"/>
      <c r="M996" s="222"/>
      <c r="N996" s="223"/>
      <c r="O996" s="223"/>
      <c r="P996" s="223"/>
      <c r="Q996" s="223"/>
      <c r="R996" s="223"/>
      <c r="S996" s="223"/>
      <c r="T996" s="224"/>
      <c r="AT996" s="225" t="s">
        <v>180</v>
      </c>
      <c r="AU996" s="225" t="s">
        <v>87</v>
      </c>
      <c r="AV996" s="13" t="s">
        <v>87</v>
      </c>
      <c r="AW996" s="13" t="s">
        <v>32</v>
      </c>
      <c r="AX996" s="13" t="s">
        <v>85</v>
      </c>
      <c r="AY996" s="225" t="s">
        <v>171</v>
      </c>
    </row>
    <row r="997" spans="1:65" s="1" customFormat="1" ht="24.2" customHeight="1">
      <c r="A997" s="34"/>
      <c r="B997" s="35"/>
      <c r="C997" s="192" t="s">
        <v>1440</v>
      </c>
      <c r="D997" s="192" t="s">
        <v>173</v>
      </c>
      <c r="E997" s="193" t="s">
        <v>1441</v>
      </c>
      <c r="F997" s="194" t="s">
        <v>1442</v>
      </c>
      <c r="G997" s="195" t="s">
        <v>282</v>
      </c>
      <c r="H997" s="196">
        <v>66</v>
      </c>
      <c r="I997" s="197">
        <v>231</v>
      </c>
      <c r="J997" s="196">
        <f>ROUND(I997*H997,2)</f>
        <v>15246</v>
      </c>
      <c r="K997" s="194" t="s">
        <v>177</v>
      </c>
      <c r="L997" s="39"/>
      <c r="M997" s="198" t="s">
        <v>1</v>
      </c>
      <c r="N997" s="199" t="s">
        <v>42</v>
      </c>
      <c r="O997" s="71"/>
      <c r="P997" s="200">
        <f>O997*H997</f>
        <v>0</v>
      </c>
      <c r="Q997" s="200">
        <v>3.8000000000000002E-4</v>
      </c>
      <c r="R997" s="200">
        <f>Q997*H997</f>
        <v>2.5080000000000002E-2</v>
      </c>
      <c r="S997" s="200">
        <v>0</v>
      </c>
      <c r="T997" s="201">
        <f>S997*H997</f>
        <v>0</v>
      </c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R997" s="202" t="s">
        <v>264</v>
      </c>
      <c r="AT997" s="202" t="s">
        <v>173</v>
      </c>
      <c r="AU997" s="202" t="s">
        <v>87</v>
      </c>
      <c r="AY997" s="17" t="s">
        <v>171</v>
      </c>
      <c r="BE997" s="203">
        <f>IF(N997="základní",J997,0)</f>
        <v>15246</v>
      </c>
      <c r="BF997" s="203">
        <f>IF(N997="snížená",J997,0)</f>
        <v>0</v>
      </c>
      <c r="BG997" s="203">
        <f>IF(N997="zákl. přenesená",J997,0)</f>
        <v>0</v>
      </c>
      <c r="BH997" s="203">
        <f>IF(N997="sníž. přenesená",J997,0)</f>
        <v>0</v>
      </c>
      <c r="BI997" s="203">
        <f>IF(N997="nulová",J997,0)</f>
        <v>0</v>
      </c>
      <c r="BJ997" s="17" t="s">
        <v>85</v>
      </c>
      <c r="BK997" s="203">
        <f>ROUND(I997*H997,2)</f>
        <v>15246</v>
      </c>
      <c r="BL997" s="17" t="s">
        <v>264</v>
      </c>
      <c r="BM997" s="202" t="s">
        <v>1443</v>
      </c>
    </row>
    <row r="998" spans="1:65" s="12" customFormat="1" ht="11.25">
      <c r="B998" s="204"/>
      <c r="C998" s="205"/>
      <c r="D998" s="206" t="s">
        <v>180</v>
      </c>
      <c r="E998" s="207" t="s">
        <v>1</v>
      </c>
      <c r="F998" s="208" t="s">
        <v>1444</v>
      </c>
      <c r="G998" s="205"/>
      <c r="H998" s="207" t="s">
        <v>1</v>
      </c>
      <c r="I998" s="209"/>
      <c r="J998" s="205"/>
      <c r="K998" s="205"/>
      <c r="L998" s="210"/>
      <c r="M998" s="211"/>
      <c r="N998" s="212"/>
      <c r="O998" s="212"/>
      <c r="P998" s="212"/>
      <c r="Q998" s="212"/>
      <c r="R998" s="212"/>
      <c r="S998" s="212"/>
      <c r="T998" s="213"/>
      <c r="AT998" s="214" t="s">
        <v>180</v>
      </c>
      <c r="AU998" s="214" t="s">
        <v>87</v>
      </c>
      <c r="AV998" s="12" t="s">
        <v>85</v>
      </c>
      <c r="AW998" s="12" t="s">
        <v>32</v>
      </c>
      <c r="AX998" s="12" t="s">
        <v>77</v>
      </c>
      <c r="AY998" s="214" t="s">
        <v>171</v>
      </c>
    </row>
    <row r="999" spans="1:65" s="13" customFormat="1" ht="11.25">
      <c r="B999" s="215"/>
      <c r="C999" s="216"/>
      <c r="D999" s="206" t="s">
        <v>180</v>
      </c>
      <c r="E999" s="217" t="s">
        <v>1</v>
      </c>
      <c r="F999" s="218" t="s">
        <v>1445</v>
      </c>
      <c r="G999" s="216"/>
      <c r="H999" s="219">
        <v>66</v>
      </c>
      <c r="I999" s="220"/>
      <c r="J999" s="216"/>
      <c r="K999" s="216"/>
      <c r="L999" s="221"/>
      <c r="M999" s="222"/>
      <c r="N999" s="223"/>
      <c r="O999" s="223"/>
      <c r="P999" s="223"/>
      <c r="Q999" s="223"/>
      <c r="R999" s="223"/>
      <c r="S999" s="223"/>
      <c r="T999" s="224"/>
      <c r="AT999" s="225" t="s">
        <v>180</v>
      </c>
      <c r="AU999" s="225" t="s">
        <v>87</v>
      </c>
      <c r="AV999" s="13" t="s">
        <v>87</v>
      </c>
      <c r="AW999" s="13" t="s">
        <v>32</v>
      </c>
      <c r="AX999" s="13" t="s">
        <v>85</v>
      </c>
      <c r="AY999" s="225" t="s">
        <v>171</v>
      </c>
    </row>
    <row r="1000" spans="1:65" s="1" customFormat="1" ht="24.2" customHeight="1">
      <c r="A1000" s="34"/>
      <c r="B1000" s="35"/>
      <c r="C1000" s="192" t="s">
        <v>1446</v>
      </c>
      <c r="D1000" s="192" t="s">
        <v>173</v>
      </c>
      <c r="E1000" s="193" t="s">
        <v>1447</v>
      </c>
      <c r="F1000" s="194" t="s">
        <v>1448</v>
      </c>
      <c r="G1000" s="195" t="s">
        <v>282</v>
      </c>
      <c r="H1000" s="196">
        <v>66</v>
      </c>
      <c r="I1000" s="197">
        <v>539</v>
      </c>
      <c r="J1000" s="196">
        <f>ROUND(I1000*H1000,2)</f>
        <v>35574</v>
      </c>
      <c r="K1000" s="194" t="s">
        <v>177</v>
      </c>
      <c r="L1000" s="39"/>
      <c r="M1000" s="198" t="s">
        <v>1</v>
      </c>
      <c r="N1000" s="199" t="s">
        <v>42</v>
      </c>
      <c r="O1000" s="71"/>
      <c r="P1000" s="200">
        <f>O1000*H1000</f>
        <v>0</v>
      </c>
      <c r="Q1000" s="200">
        <v>7.2999999999999996E-4</v>
      </c>
      <c r="R1000" s="200">
        <f>Q1000*H1000</f>
        <v>4.8180000000000001E-2</v>
      </c>
      <c r="S1000" s="200">
        <v>0</v>
      </c>
      <c r="T1000" s="201">
        <f>S1000*H1000</f>
        <v>0</v>
      </c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R1000" s="202" t="s">
        <v>264</v>
      </c>
      <c r="AT1000" s="202" t="s">
        <v>173</v>
      </c>
      <c r="AU1000" s="202" t="s">
        <v>87</v>
      </c>
      <c r="AY1000" s="17" t="s">
        <v>171</v>
      </c>
      <c r="BE1000" s="203">
        <f>IF(N1000="základní",J1000,0)</f>
        <v>35574</v>
      </c>
      <c r="BF1000" s="203">
        <f>IF(N1000="snížená",J1000,0)</f>
        <v>0</v>
      </c>
      <c r="BG1000" s="203">
        <f>IF(N1000="zákl. přenesená",J1000,0)</f>
        <v>0</v>
      </c>
      <c r="BH1000" s="203">
        <f>IF(N1000="sníž. přenesená",J1000,0)</f>
        <v>0</v>
      </c>
      <c r="BI1000" s="203">
        <f>IF(N1000="nulová",J1000,0)</f>
        <v>0</v>
      </c>
      <c r="BJ1000" s="17" t="s">
        <v>85</v>
      </c>
      <c r="BK1000" s="203">
        <f>ROUND(I1000*H1000,2)</f>
        <v>35574</v>
      </c>
      <c r="BL1000" s="17" t="s">
        <v>264</v>
      </c>
      <c r="BM1000" s="202" t="s">
        <v>1449</v>
      </c>
    </row>
    <row r="1001" spans="1:65" s="12" customFormat="1" ht="11.25">
      <c r="B1001" s="204"/>
      <c r="C1001" s="205"/>
      <c r="D1001" s="206" t="s">
        <v>180</v>
      </c>
      <c r="E1001" s="207" t="s">
        <v>1</v>
      </c>
      <c r="F1001" s="208" t="s">
        <v>1450</v>
      </c>
      <c r="G1001" s="205"/>
      <c r="H1001" s="207" t="s">
        <v>1</v>
      </c>
      <c r="I1001" s="209"/>
      <c r="J1001" s="205"/>
      <c r="K1001" s="205"/>
      <c r="L1001" s="210"/>
      <c r="M1001" s="211"/>
      <c r="N1001" s="212"/>
      <c r="O1001" s="212"/>
      <c r="P1001" s="212"/>
      <c r="Q1001" s="212"/>
      <c r="R1001" s="212"/>
      <c r="S1001" s="212"/>
      <c r="T1001" s="213"/>
      <c r="AT1001" s="214" t="s">
        <v>180</v>
      </c>
      <c r="AU1001" s="214" t="s">
        <v>87</v>
      </c>
      <c r="AV1001" s="12" t="s">
        <v>85</v>
      </c>
      <c r="AW1001" s="12" t="s">
        <v>32</v>
      </c>
      <c r="AX1001" s="12" t="s">
        <v>77</v>
      </c>
      <c r="AY1001" s="214" t="s">
        <v>171</v>
      </c>
    </row>
    <row r="1002" spans="1:65" s="13" customFormat="1" ht="11.25">
      <c r="B1002" s="215"/>
      <c r="C1002" s="216"/>
      <c r="D1002" s="206" t="s">
        <v>180</v>
      </c>
      <c r="E1002" s="217" t="s">
        <v>1</v>
      </c>
      <c r="F1002" s="218" t="s">
        <v>1445</v>
      </c>
      <c r="G1002" s="216"/>
      <c r="H1002" s="219">
        <v>66</v>
      </c>
      <c r="I1002" s="220"/>
      <c r="J1002" s="216"/>
      <c r="K1002" s="216"/>
      <c r="L1002" s="221"/>
      <c r="M1002" s="222"/>
      <c r="N1002" s="223"/>
      <c r="O1002" s="223"/>
      <c r="P1002" s="223"/>
      <c r="Q1002" s="223"/>
      <c r="R1002" s="223"/>
      <c r="S1002" s="223"/>
      <c r="T1002" s="224"/>
      <c r="AT1002" s="225" t="s">
        <v>180</v>
      </c>
      <c r="AU1002" s="225" t="s">
        <v>87</v>
      </c>
      <c r="AV1002" s="13" t="s">
        <v>87</v>
      </c>
      <c r="AW1002" s="13" t="s">
        <v>32</v>
      </c>
      <c r="AX1002" s="13" t="s">
        <v>85</v>
      </c>
      <c r="AY1002" s="225" t="s">
        <v>171</v>
      </c>
    </row>
    <row r="1003" spans="1:65" s="1" customFormat="1" ht="24.2" customHeight="1">
      <c r="A1003" s="34"/>
      <c r="B1003" s="35"/>
      <c r="C1003" s="192" t="s">
        <v>1451</v>
      </c>
      <c r="D1003" s="192" t="s">
        <v>173</v>
      </c>
      <c r="E1003" s="193" t="s">
        <v>1452</v>
      </c>
      <c r="F1003" s="194" t="s">
        <v>1453</v>
      </c>
      <c r="G1003" s="195" t="s">
        <v>308</v>
      </c>
      <c r="H1003" s="196">
        <v>1</v>
      </c>
      <c r="I1003" s="197">
        <v>7579</v>
      </c>
      <c r="J1003" s="196">
        <f>ROUND(I1003*H1003,2)</f>
        <v>7579</v>
      </c>
      <c r="K1003" s="194" t="s">
        <v>177</v>
      </c>
      <c r="L1003" s="39"/>
      <c r="M1003" s="198" t="s">
        <v>1</v>
      </c>
      <c r="N1003" s="199" t="s">
        <v>42</v>
      </c>
      <c r="O1003" s="71"/>
      <c r="P1003" s="200">
        <f>O1003*H1003</f>
        <v>0</v>
      </c>
      <c r="Q1003" s="200">
        <v>8.7100000000000007E-3</v>
      </c>
      <c r="R1003" s="200">
        <f>Q1003*H1003</f>
        <v>8.7100000000000007E-3</v>
      </c>
      <c r="S1003" s="200">
        <v>0</v>
      </c>
      <c r="T1003" s="201">
        <f>S1003*H1003</f>
        <v>0</v>
      </c>
      <c r="U1003" s="34"/>
      <c r="V1003" s="34"/>
      <c r="W1003" s="34"/>
      <c r="X1003" s="34"/>
      <c r="Y1003" s="34"/>
      <c r="Z1003" s="34"/>
      <c r="AA1003" s="34"/>
      <c r="AB1003" s="34"/>
      <c r="AC1003" s="34"/>
      <c r="AD1003" s="34"/>
      <c r="AE1003" s="34"/>
      <c r="AR1003" s="202" t="s">
        <v>264</v>
      </c>
      <c r="AT1003" s="202" t="s">
        <v>173</v>
      </c>
      <c r="AU1003" s="202" t="s">
        <v>87</v>
      </c>
      <c r="AY1003" s="17" t="s">
        <v>171</v>
      </c>
      <c r="BE1003" s="203">
        <f>IF(N1003="základní",J1003,0)</f>
        <v>7579</v>
      </c>
      <c r="BF1003" s="203">
        <f>IF(N1003="snížená",J1003,0)</f>
        <v>0</v>
      </c>
      <c r="BG1003" s="203">
        <f>IF(N1003="zákl. přenesená",J1003,0)</f>
        <v>0</v>
      </c>
      <c r="BH1003" s="203">
        <f>IF(N1003="sníž. přenesená",J1003,0)</f>
        <v>0</v>
      </c>
      <c r="BI1003" s="203">
        <f>IF(N1003="nulová",J1003,0)</f>
        <v>0</v>
      </c>
      <c r="BJ1003" s="17" t="s">
        <v>85</v>
      </c>
      <c r="BK1003" s="203">
        <f>ROUND(I1003*H1003,2)</f>
        <v>7579</v>
      </c>
      <c r="BL1003" s="17" t="s">
        <v>264</v>
      </c>
      <c r="BM1003" s="202" t="s">
        <v>1454</v>
      </c>
    </row>
    <row r="1004" spans="1:65" s="1" customFormat="1" ht="24.2" customHeight="1">
      <c r="A1004" s="34"/>
      <c r="B1004" s="35"/>
      <c r="C1004" s="192" t="s">
        <v>1455</v>
      </c>
      <c r="D1004" s="192" t="s">
        <v>173</v>
      </c>
      <c r="E1004" s="193" t="s">
        <v>1456</v>
      </c>
      <c r="F1004" s="194" t="s">
        <v>1457</v>
      </c>
      <c r="G1004" s="195" t="s">
        <v>282</v>
      </c>
      <c r="H1004" s="196">
        <v>62</v>
      </c>
      <c r="I1004" s="197">
        <v>2508</v>
      </c>
      <c r="J1004" s="196">
        <f>ROUND(I1004*H1004,2)</f>
        <v>155496</v>
      </c>
      <c r="K1004" s="194" t="s">
        <v>177</v>
      </c>
      <c r="L1004" s="39"/>
      <c r="M1004" s="198" t="s">
        <v>1</v>
      </c>
      <c r="N1004" s="199" t="s">
        <v>42</v>
      </c>
      <c r="O1004" s="71"/>
      <c r="P1004" s="200">
        <f>O1004*H1004</f>
        <v>0</v>
      </c>
      <c r="Q1004" s="200">
        <v>2.8300000000000001E-3</v>
      </c>
      <c r="R1004" s="200">
        <f>Q1004*H1004</f>
        <v>0.17546</v>
      </c>
      <c r="S1004" s="200">
        <v>0</v>
      </c>
      <c r="T1004" s="201">
        <f>S1004*H1004</f>
        <v>0</v>
      </c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R1004" s="202" t="s">
        <v>264</v>
      </c>
      <c r="AT1004" s="202" t="s">
        <v>173</v>
      </c>
      <c r="AU1004" s="202" t="s">
        <v>87</v>
      </c>
      <c r="AY1004" s="17" t="s">
        <v>171</v>
      </c>
      <c r="BE1004" s="203">
        <f>IF(N1004="základní",J1004,0)</f>
        <v>155496</v>
      </c>
      <c r="BF1004" s="203">
        <f>IF(N1004="snížená",J1004,0)</f>
        <v>0</v>
      </c>
      <c r="BG1004" s="203">
        <f>IF(N1004="zákl. přenesená",J1004,0)</f>
        <v>0</v>
      </c>
      <c r="BH1004" s="203">
        <f>IF(N1004="sníž. přenesená",J1004,0)</f>
        <v>0</v>
      </c>
      <c r="BI1004" s="203">
        <f>IF(N1004="nulová",J1004,0)</f>
        <v>0</v>
      </c>
      <c r="BJ1004" s="17" t="s">
        <v>85</v>
      </c>
      <c r="BK1004" s="203">
        <f>ROUND(I1004*H1004,2)</f>
        <v>155496</v>
      </c>
      <c r="BL1004" s="17" t="s">
        <v>264</v>
      </c>
      <c r="BM1004" s="202" t="s">
        <v>1458</v>
      </c>
    </row>
    <row r="1005" spans="1:65" s="13" customFormat="1" ht="11.25">
      <c r="B1005" s="215"/>
      <c r="C1005" s="216"/>
      <c r="D1005" s="206" t="s">
        <v>180</v>
      </c>
      <c r="E1005" s="217" t="s">
        <v>1</v>
      </c>
      <c r="F1005" s="218" t="s">
        <v>1459</v>
      </c>
      <c r="G1005" s="216"/>
      <c r="H1005" s="219">
        <v>62</v>
      </c>
      <c r="I1005" s="220"/>
      <c r="J1005" s="216"/>
      <c r="K1005" s="216"/>
      <c r="L1005" s="221"/>
      <c r="M1005" s="222"/>
      <c r="N1005" s="223"/>
      <c r="O1005" s="223"/>
      <c r="P1005" s="223"/>
      <c r="Q1005" s="223"/>
      <c r="R1005" s="223"/>
      <c r="S1005" s="223"/>
      <c r="T1005" s="224"/>
      <c r="AT1005" s="225" t="s">
        <v>180</v>
      </c>
      <c r="AU1005" s="225" t="s">
        <v>87</v>
      </c>
      <c r="AV1005" s="13" t="s">
        <v>87</v>
      </c>
      <c r="AW1005" s="13" t="s">
        <v>32</v>
      </c>
      <c r="AX1005" s="13" t="s">
        <v>85</v>
      </c>
      <c r="AY1005" s="225" t="s">
        <v>171</v>
      </c>
    </row>
    <row r="1006" spans="1:65" s="1" customFormat="1" ht="24.2" customHeight="1">
      <c r="A1006" s="34"/>
      <c r="B1006" s="35"/>
      <c r="C1006" s="192" t="s">
        <v>1460</v>
      </c>
      <c r="D1006" s="192" t="s">
        <v>173</v>
      </c>
      <c r="E1006" s="193" t="s">
        <v>1461</v>
      </c>
      <c r="F1006" s="194" t="s">
        <v>1462</v>
      </c>
      <c r="G1006" s="195" t="s">
        <v>282</v>
      </c>
      <c r="H1006" s="196">
        <v>27.05</v>
      </c>
      <c r="I1006" s="197">
        <v>462</v>
      </c>
      <c r="J1006" s="196">
        <f>ROUND(I1006*H1006,2)</f>
        <v>12497.1</v>
      </c>
      <c r="K1006" s="194" t="s">
        <v>177</v>
      </c>
      <c r="L1006" s="39"/>
      <c r="M1006" s="198" t="s">
        <v>1</v>
      </c>
      <c r="N1006" s="199" t="s">
        <v>42</v>
      </c>
      <c r="O1006" s="71"/>
      <c r="P1006" s="200">
        <f>O1006*H1006</f>
        <v>0</v>
      </c>
      <c r="Q1006" s="200">
        <v>1.4599999999999999E-3</v>
      </c>
      <c r="R1006" s="200">
        <f>Q1006*H1006</f>
        <v>3.9493E-2</v>
      </c>
      <c r="S1006" s="200">
        <v>0</v>
      </c>
      <c r="T1006" s="201">
        <f>S1006*H1006</f>
        <v>0</v>
      </c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R1006" s="202" t="s">
        <v>264</v>
      </c>
      <c r="AT1006" s="202" t="s">
        <v>173</v>
      </c>
      <c r="AU1006" s="202" t="s">
        <v>87</v>
      </c>
      <c r="AY1006" s="17" t="s">
        <v>171</v>
      </c>
      <c r="BE1006" s="203">
        <f>IF(N1006="základní",J1006,0)</f>
        <v>12497.1</v>
      </c>
      <c r="BF1006" s="203">
        <f>IF(N1006="snížená",J1006,0)</f>
        <v>0</v>
      </c>
      <c r="BG1006" s="203">
        <f>IF(N1006="zákl. přenesená",J1006,0)</f>
        <v>0</v>
      </c>
      <c r="BH1006" s="203">
        <f>IF(N1006="sníž. přenesená",J1006,0)</f>
        <v>0</v>
      </c>
      <c r="BI1006" s="203">
        <f>IF(N1006="nulová",J1006,0)</f>
        <v>0</v>
      </c>
      <c r="BJ1006" s="17" t="s">
        <v>85</v>
      </c>
      <c r="BK1006" s="203">
        <f>ROUND(I1006*H1006,2)</f>
        <v>12497.1</v>
      </c>
      <c r="BL1006" s="17" t="s">
        <v>264</v>
      </c>
      <c r="BM1006" s="202" t="s">
        <v>1463</v>
      </c>
    </row>
    <row r="1007" spans="1:65" s="1" customFormat="1" ht="19.5">
      <c r="A1007" s="34"/>
      <c r="B1007" s="35"/>
      <c r="C1007" s="36"/>
      <c r="D1007" s="206" t="s">
        <v>415</v>
      </c>
      <c r="E1007" s="36"/>
      <c r="F1007" s="246" t="s">
        <v>1464</v>
      </c>
      <c r="G1007" s="36"/>
      <c r="H1007" s="36"/>
      <c r="I1007" s="247"/>
      <c r="J1007" s="36"/>
      <c r="K1007" s="36"/>
      <c r="L1007" s="39"/>
      <c r="M1007" s="248"/>
      <c r="N1007" s="249"/>
      <c r="O1007" s="71"/>
      <c r="P1007" s="71"/>
      <c r="Q1007" s="71"/>
      <c r="R1007" s="71"/>
      <c r="S1007" s="71"/>
      <c r="T1007" s="72"/>
      <c r="U1007" s="34"/>
      <c r="V1007" s="34"/>
      <c r="W1007" s="34"/>
      <c r="X1007" s="34"/>
      <c r="Y1007" s="34"/>
      <c r="Z1007" s="34"/>
      <c r="AA1007" s="34"/>
      <c r="AB1007" s="34"/>
      <c r="AC1007" s="34"/>
      <c r="AD1007" s="34"/>
      <c r="AE1007" s="34"/>
      <c r="AT1007" s="17" t="s">
        <v>415</v>
      </c>
      <c r="AU1007" s="17" t="s">
        <v>87</v>
      </c>
    </row>
    <row r="1008" spans="1:65" s="12" customFormat="1" ht="11.25">
      <c r="B1008" s="204"/>
      <c r="C1008" s="205"/>
      <c r="D1008" s="206" t="s">
        <v>180</v>
      </c>
      <c r="E1008" s="207" t="s">
        <v>1</v>
      </c>
      <c r="F1008" s="208" t="s">
        <v>1465</v>
      </c>
      <c r="G1008" s="205"/>
      <c r="H1008" s="207" t="s">
        <v>1</v>
      </c>
      <c r="I1008" s="209"/>
      <c r="J1008" s="205"/>
      <c r="K1008" s="205"/>
      <c r="L1008" s="210"/>
      <c r="M1008" s="211"/>
      <c r="N1008" s="212"/>
      <c r="O1008" s="212"/>
      <c r="P1008" s="212"/>
      <c r="Q1008" s="212"/>
      <c r="R1008" s="212"/>
      <c r="S1008" s="212"/>
      <c r="T1008" s="213"/>
      <c r="AT1008" s="214" t="s">
        <v>180</v>
      </c>
      <c r="AU1008" s="214" t="s">
        <v>87</v>
      </c>
      <c r="AV1008" s="12" t="s">
        <v>85</v>
      </c>
      <c r="AW1008" s="12" t="s">
        <v>32</v>
      </c>
      <c r="AX1008" s="12" t="s">
        <v>77</v>
      </c>
      <c r="AY1008" s="214" t="s">
        <v>171</v>
      </c>
    </row>
    <row r="1009" spans="1:65" s="13" customFormat="1" ht="11.25">
      <c r="B1009" s="215"/>
      <c r="C1009" s="216"/>
      <c r="D1009" s="206" t="s">
        <v>180</v>
      </c>
      <c r="E1009" s="217" t="s">
        <v>1</v>
      </c>
      <c r="F1009" s="218" t="s">
        <v>1466</v>
      </c>
      <c r="G1009" s="216"/>
      <c r="H1009" s="219">
        <v>10.35</v>
      </c>
      <c r="I1009" s="220"/>
      <c r="J1009" s="216"/>
      <c r="K1009" s="216"/>
      <c r="L1009" s="221"/>
      <c r="M1009" s="222"/>
      <c r="N1009" s="223"/>
      <c r="O1009" s="223"/>
      <c r="P1009" s="223"/>
      <c r="Q1009" s="223"/>
      <c r="R1009" s="223"/>
      <c r="S1009" s="223"/>
      <c r="T1009" s="224"/>
      <c r="AT1009" s="225" t="s">
        <v>180</v>
      </c>
      <c r="AU1009" s="225" t="s">
        <v>87</v>
      </c>
      <c r="AV1009" s="13" t="s">
        <v>87</v>
      </c>
      <c r="AW1009" s="13" t="s">
        <v>32</v>
      </c>
      <c r="AX1009" s="13" t="s">
        <v>77</v>
      </c>
      <c r="AY1009" s="225" t="s">
        <v>171</v>
      </c>
    </row>
    <row r="1010" spans="1:65" s="13" customFormat="1" ht="11.25">
      <c r="B1010" s="215"/>
      <c r="C1010" s="216"/>
      <c r="D1010" s="206" t="s">
        <v>180</v>
      </c>
      <c r="E1010" s="217" t="s">
        <v>1</v>
      </c>
      <c r="F1010" s="218" t="s">
        <v>1467</v>
      </c>
      <c r="G1010" s="216"/>
      <c r="H1010" s="219">
        <v>16.7</v>
      </c>
      <c r="I1010" s="220"/>
      <c r="J1010" s="216"/>
      <c r="K1010" s="216"/>
      <c r="L1010" s="221"/>
      <c r="M1010" s="222"/>
      <c r="N1010" s="223"/>
      <c r="O1010" s="223"/>
      <c r="P1010" s="223"/>
      <c r="Q1010" s="223"/>
      <c r="R1010" s="223"/>
      <c r="S1010" s="223"/>
      <c r="T1010" s="224"/>
      <c r="AT1010" s="225" t="s">
        <v>180</v>
      </c>
      <c r="AU1010" s="225" t="s">
        <v>87</v>
      </c>
      <c r="AV1010" s="13" t="s">
        <v>87</v>
      </c>
      <c r="AW1010" s="13" t="s">
        <v>32</v>
      </c>
      <c r="AX1010" s="13" t="s">
        <v>77</v>
      </c>
      <c r="AY1010" s="225" t="s">
        <v>171</v>
      </c>
    </row>
    <row r="1011" spans="1:65" s="14" customFormat="1" ht="11.25">
      <c r="B1011" s="226"/>
      <c r="C1011" s="227"/>
      <c r="D1011" s="206" t="s">
        <v>180</v>
      </c>
      <c r="E1011" s="228" t="s">
        <v>1</v>
      </c>
      <c r="F1011" s="229" t="s">
        <v>210</v>
      </c>
      <c r="G1011" s="227"/>
      <c r="H1011" s="230">
        <v>27.049999999999997</v>
      </c>
      <c r="I1011" s="231"/>
      <c r="J1011" s="227"/>
      <c r="K1011" s="227"/>
      <c r="L1011" s="232"/>
      <c r="M1011" s="233"/>
      <c r="N1011" s="234"/>
      <c r="O1011" s="234"/>
      <c r="P1011" s="234"/>
      <c r="Q1011" s="234"/>
      <c r="R1011" s="234"/>
      <c r="S1011" s="234"/>
      <c r="T1011" s="235"/>
      <c r="AT1011" s="236" t="s">
        <v>180</v>
      </c>
      <c r="AU1011" s="236" t="s">
        <v>87</v>
      </c>
      <c r="AV1011" s="14" t="s">
        <v>178</v>
      </c>
      <c r="AW1011" s="14" t="s">
        <v>32</v>
      </c>
      <c r="AX1011" s="14" t="s">
        <v>85</v>
      </c>
      <c r="AY1011" s="236" t="s">
        <v>171</v>
      </c>
    </row>
    <row r="1012" spans="1:65" s="1" customFormat="1" ht="24.2" customHeight="1">
      <c r="A1012" s="34"/>
      <c r="B1012" s="35"/>
      <c r="C1012" s="192" t="s">
        <v>1468</v>
      </c>
      <c r="D1012" s="192" t="s">
        <v>173</v>
      </c>
      <c r="E1012" s="193" t="s">
        <v>1469</v>
      </c>
      <c r="F1012" s="194" t="s">
        <v>1470</v>
      </c>
      <c r="G1012" s="195" t="s">
        <v>308</v>
      </c>
      <c r="H1012" s="196">
        <v>1</v>
      </c>
      <c r="I1012" s="197">
        <v>979</v>
      </c>
      <c r="J1012" s="196">
        <f>ROUND(I1012*H1012,2)</f>
        <v>979</v>
      </c>
      <c r="K1012" s="194" t="s">
        <v>177</v>
      </c>
      <c r="L1012" s="39"/>
      <c r="M1012" s="198" t="s">
        <v>1</v>
      </c>
      <c r="N1012" s="199" t="s">
        <v>42</v>
      </c>
      <c r="O1012" s="71"/>
      <c r="P1012" s="200">
        <f>O1012*H1012</f>
        <v>0</v>
      </c>
      <c r="Q1012" s="200">
        <v>0</v>
      </c>
      <c r="R1012" s="200">
        <f>Q1012*H1012</f>
        <v>0</v>
      </c>
      <c r="S1012" s="200">
        <v>0</v>
      </c>
      <c r="T1012" s="201">
        <f>S1012*H1012</f>
        <v>0</v>
      </c>
      <c r="U1012" s="34"/>
      <c r="V1012" s="34"/>
      <c r="W1012" s="34"/>
      <c r="X1012" s="34"/>
      <c r="Y1012" s="34"/>
      <c r="Z1012" s="34"/>
      <c r="AA1012" s="34"/>
      <c r="AB1012" s="34"/>
      <c r="AC1012" s="34"/>
      <c r="AD1012" s="34"/>
      <c r="AE1012" s="34"/>
      <c r="AR1012" s="202" t="s">
        <v>264</v>
      </c>
      <c r="AT1012" s="202" t="s">
        <v>173</v>
      </c>
      <c r="AU1012" s="202" t="s">
        <v>87</v>
      </c>
      <c r="AY1012" s="17" t="s">
        <v>171</v>
      </c>
      <c r="BE1012" s="203">
        <f>IF(N1012="základní",J1012,0)</f>
        <v>979</v>
      </c>
      <c r="BF1012" s="203">
        <f>IF(N1012="snížená",J1012,0)</f>
        <v>0</v>
      </c>
      <c r="BG1012" s="203">
        <f>IF(N1012="zákl. přenesená",J1012,0)</f>
        <v>0</v>
      </c>
      <c r="BH1012" s="203">
        <f>IF(N1012="sníž. přenesená",J1012,0)</f>
        <v>0</v>
      </c>
      <c r="BI1012" s="203">
        <f>IF(N1012="nulová",J1012,0)</f>
        <v>0</v>
      </c>
      <c r="BJ1012" s="17" t="s">
        <v>85</v>
      </c>
      <c r="BK1012" s="203">
        <f>ROUND(I1012*H1012,2)</f>
        <v>979</v>
      </c>
      <c r="BL1012" s="17" t="s">
        <v>264</v>
      </c>
      <c r="BM1012" s="202" t="s">
        <v>1471</v>
      </c>
    </row>
    <row r="1013" spans="1:65" s="12" customFormat="1" ht="11.25">
      <c r="B1013" s="204"/>
      <c r="C1013" s="205"/>
      <c r="D1013" s="206" t="s">
        <v>180</v>
      </c>
      <c r="E1013" s="207" t="s">
        <v>1</v>
      </c>
      <c r="F1013" s="208" t="s">
        <v>1472</v>
      </c>
      <c r="G1013" s="205"/>
      <c r="H1013" s="207" t="s">
        <v>1</v>
      </c>
      <c r="I1013" s="209"/>
      <c r="J1013" s="205"/>
      <c r="K1013" s="205"/>
      <c r="L1013" s="210"/>
      <c r="M1013" s="211"/>
      <c r="N1013" s="212"/>
      <c r="O1013" s="212"/>
      <c r="P1013" s="212"/>
      <c r="Q1013" s="212"/>
      <c r="R1013" s="212"/>
      <c r="S1013" s="212"/>
      <c r="T1013" s="213"/>
      <c r="AT1013" s="214" t="s">
        <v>180</v>
      </c>
      <c r="AU1013" s="214" t="s">
        <v>87</v>
      </c>
      <c r="AV1013" s="12" t="s">
        <v>85</v>
      </c>
      <c r="AW1013" s="12" t="s">
        <v>32</v>
      </c>
      <c r="AX1013" s="12" t="s">
        <v>77</v>
      </c>
      <c r="AY1013" s="214" t="s">
        <v>171</v>
      </c>
    </row>
    <row r="1014" spans="1:65" s="13" customFormat="1" ht="11.25">
      <c r="B1014" s="215"/>
      <c r="C1014" s="216"/>
      <c r="D1014" s="206" t="s">
        <v>180</v>
      </c>
      <c r="E1014" s="217" t="s">
        <v>1</v>
      </c>
      <c r="F1014" s="218" t="s">
        <v>85</v>
      </c>
      <c r="G1014" s="216"/>
      <c r="H1014" s="219">
        <v>1</v>
      </c>
      <c r="I1014" s="220"/>
      <c r="J1014" s="216"/>
      <c r="K1014" s="216"/>
      <c r="L1014" s="221"/>
      <c r="M1014" s="222"/>
      <c r="N1014" s="223"/>
      <c r="O1014" s="223"/>
      <c r="P1014" s="223"/>
      <c r="Q1014" s="223"/>
      <c r="R1014" s="223"/>
      <c r="S1014" s="223"/>
      <c r="T1014" s="224"/>
      <c r="AT1014" s="225" t="s">
        <v>180</v>
      </c>
      <c r="AU1014" s="225" t="s">
        <v>87</v>
      </c>
      <c r="AV1014" s="13" t="s">
        <v>87</v>
      </c>
      <c r="AW1014" s="13" t="s">
        <v>32</v>
      </c>
      <c r="AX1014" s="13" t="s">
        <v>85</v>
      </c>
      <c r="AY1014" s="225" t="s">
        <v>171</v>
      </c>
    </row>
    <row r="1015" spans="1:65" s="1" customFormat="1" ht="21.75" customHeight="1">
      <c r="A1015" s="34"/>
      <c r="B1015" s="35"/>
      <c r="C1015" s="237" t="s">
        <v>1473</v>
      </c>
      <c r="D1015" s="237" t="s">
        <v>212</v>
      </c>
      <c r="E1015" s="238" t="s">
        <v>1474</v>
      </c>
      <c r="F1015" s="239" t="s">
        <v>1475</v>
      </c>
      <c r="G1015" s="240" t="s">
        <v>308</v>
      </c>
      <c r="H1015" s="241">
        <v>1</v>
      </c>
      <c r="I1015" s="242">
        <v>2585</v>
      </c>
      <c r="J1015" s="241">
        <f>ROUND(I1015*H1015,2)</f>
        <v>2585</v>
      </c>
      <c r="K1015" s="239" t="s">
        <v>177</v>
      </c>
      <c r="L1015" s="243"/>
      <c r="M1015" s="244" t="s">
        <v>1</v>
      </c>
      <c r="N1015" s="245" t="s">
        <v>42</v>
      </c>
      <c r="O1015" s="71"/>
      <c r="P1015" s="200">
        <f>O1015*H1015</f>
        <v>0</v>
      </c>
      <c r="Q1015" s="200">
        <v>6.3000000000000003E-4</v>
      </c>
      <c r="R1015" s="200">
        <f>Q1015*H1015</f>
        <v>6.3000000000000003E-4</v>
      </c>
      <c r="S1015" s="200">
        <v>0</v>
      </c>
      <c r="T1015" s="201">
        <f>S1015*H1015</f>
        <v>0</v>
      </c>
      <c r="U1015" s="34"/>
      <c r="V1015" s="34"/>
      <c r="W1015" s="34"/>
      <c r="X1015" s="34"/>
      <c r="Y1015" s="34"/>
      <c r="Z1015" s="34"/>
      <c r="AA1015" s="34"/>
      <c r="AB1015" s="34"/>
      <c r="AC1015" s="34"/>
      <c r="AD1015" s="34"/>
      <c r="AE1015" s="34"/>
      <c r="AR1015" s="202" t="s">
        <v>360</v>
      </c>
      <c r="AT1015" s="202" t="s">
        <v>212</v>
      </c>
      <c r="AU1015" s="202" t="s">
        <v>87</v>
      </c>
      <c r="AY1015" s="17" t="s">
        <v>171</v>
      </c>
      <c r="BE1015" s="203">
        <f>IF(N1015="základní",J1015,0)</f>
        <v>2585</v>
      </c>
      <c r="BF1015" s="203">
        <f>IF(N1015="snížená",J1015,0)</f>
        <v>0</v>
      </c>
      <c r="BG1015" s="203">
        <f>IF(N1015="zákl. přenesená",J1015,0)</f>
        <v>0</v>
      </c>
      <c r="BH1015" s="203">
        <f>IF(N1015="sníž. přenesená",J1015,0)</f>
        <v>0</v>
      </c>
      <c r="BI1015" s="203">
        <f>IF(N1015="nulová",J1015,0)</f>
        <v>0</v>
      </c>
      <c r="BJ1015" s="17" t="s">
        <v>85</v>
      </c>
      <c r="BK1015" s="203">
        <f>ROUND(I1015*H1015,2)</f>
        <v>2585</v>
      </c>
      <c r="BL1015" s="17" t="s">
        <v>264</v>
      </c>
      <c r="BM1015" s="202" t="s">
        <v>1476</v>
      </c>
    </row>
    <row r="1016" spans="1:65" s="1" customFormat="1" ht="21.75" customHeight="1">
      <c r="A1016" s="34"/>
      <c r="B1016" s="35"/>
      <c r="C1016" s="237" t="s">
        <v>1477</v>
      </c>
      <c r="D1016" s="237" t="s">
        <v>212</v>
      </c>
      <c r="E1016" s="238" t="s">
        <v>1478</v>
      </c>
      <c r="F1016" s="239" t="s">
        <v>1479</v>
      </c>
      <c r="G1016" s="240" t="s">
        <v>308</v>
      </c>
      <c r="H1016" s="241">
        <v>1</v>
      </c>
      <c r="I1016" s="242">
        <v>1925</v>
      </c>
      <c r="J1016" s="241">
        <f>ROUND(I1016*H1016,2)</f>
        <v>1925</v>
      </c>
      <c r="K1016" s="239" t="s">
        <v>177</v>
      </c>
      <c r="L1016" s="243"/>
      <c r="M1016" s="244" t="s">
        <v>1</v>
      </c>
      <c r="N1016" s="245" t="s">
        <v>42</v>
      </c>
      <c r="O1016" s="71"/>
      <c r="P1016" s="200">
        <f>O1016*H1016</f>
        <v>0</v>
      </c>
      <c r="Q1016" s="200">
        <v>1E-3</v>
      </c>
      <c r="R1016" s="200">
        <f>Q1016*H1016</f>
        <v>1E-3</v>
      </c>
      <c r="S1016" s="200">
        <v>0</v>
      </c>
      <c r="T1016" s="201">
        <f>S1016*H1016</f>
        <v>0</v>
      </c>
      <c r="U1016" s="34"/>
      <c r="V1016" s="34"/>
      <c r="W1016" s="34"/>
      <c r="X1016" s="34"/>
      <c r="Y1016" s="34"/>
      <c r="Z1016" s="34"/>
      <c r="AA1016" s="34"/>
      <c r="AB1016" s="34"/>
      <c r="AC1016" s="34"/>
      <c r="AD1016" s="34"/>
      <c r="AE1016" s="34"/>
      <c r="AR1016" s="202" t="s">
        <v>360</v>
      </c>
      <c r="AT1016" s="202" t="s">
        <v>212</v>
      </c>
      <c r="AU1016" s="202" t="s">
        <v>87</v>
      </c>
      <c r="AY1016" s="17" t="s">
        <v>171</v>
      </c>
      <c r="BE1016" s="203">
        <f>IF(N1016="základní",J1016,0)</f>
        <v>1925</v>
      </c>
      <c r="BF1016" s="203">
        <f>IF(N1016="snížená",J1016,0)</f>
        <v>0</v>
      </c>
      <c r="BG1016" s="203">
        <f>IF(N1016="zákl. přenesená",J1016,0)</f>
        <v>0</v>
      </c>
      <c r="BH1016" s="203">
        <f>IF(N1016="sníž. přenesená",J1016,0)</f>
        <v>0</v>
      </c>
      <c r="BI1016" s="203">
        <f>IF(N1016="nulová",J1016,0)</f>
        <v>0</v>
      </c>
      <c r="BJ1016" s="17" t="s">
        <v>85</v>
      </c>
      <c r="BK1016" s="203">
        <f>ROUND(I1016*H1016,2)</f>
        <v>1925</v>
      </c>
      <c r="BL1016" s="17" t="s">
        <v>264</v>
      </c>
      <c r="BM1016" s="202" t="s">
        <v>1480</v>
      </c>
    </row>
    <row r="1017" spans="1:65" s="1" customFormat="1" ht="21.75" customHeight="1">
      <c r="A1017" s="34"/>
      <c r="B1017" s="35"/>
      <c r="C1017" s="192" t="s">
        <v>1481</v>
      </c>
      <c r="D1017" s="192" t="s">
        <v>173</v>
      </c>
      <c r="E1017" s="193" t="s">
        <v>1482</v>
      </c>
      <c r="F1017" s="194" t="s">
        <v>1483</v>
      </c>
      <c r="G1017" s="195" t="s">
        <v>282</v>
      </c>
      <c r="H1017" s="196">
        <v>66</v>
      </c>
      <c r="I1017" s="197">
        <v>1826</v>
      </c>
      <c r="J1017" s="196">
        <f>ROUND(I1017*H1017,2)</f>
        <v>120516</v>
      </c>
      <c r="K1017" s="194" t="s">
        <v>177</v>
      </c>
      <c r="L1017" s="39"/>
      <c r="M1017" s="198" t="s">
        <v>1</v>
      </c>
      <c r="N1017" s="199" t="s">
        <v>42</v>
      </c>
      <c r="O1017" s="71"/>
      <c r="P1017" s="200">
        <f>O1017*H1017</f>
        <v>0</v>
      </c>
      <c r="Q1017" s="200">
        <v>9.1E-4</v>
      </c>
      <c r="R1017" s="200">
        <f>Q1017*H1017</f>
        <v>6.0060000000000002E-2</v>
      </c>
      <c r="S1017" s="200">
        <v>0</v>
      </c>
      <c r="T1017" s="201">
        <f>S1017*H1017</f>
        <v>0</v>
      </c>
      <c r="U1017" s="34"/>
      <c r="V1017" s="34"/>
      <c r="W1017" s="34"/>
      <c r="X1017" s="34"/>
      <c r="Y1017" s="34"/>
      <c r="Z1017" s="34"/>
      <c r="AA1017" s="34"/>
      <c r="AB1017" s="34"/>
      <c r="AC1017" s="34"/>
      <c r="AD1017" s="34"/>
      <c r="AE1017" s="34"/>
      <c r="AR1017" s="202" t="s">
        <v>264</v>
      </c>
      <c r="AT1017" s="202" t="s">
        <v>173</v>
      </c>
      <c r="AU1017" s="202" t="s">
        <v>87</v>
      </c>
      <c r="AY1017" s="17" t="s">
        <v>171</v>
      </c>
      <c r="BE1017" s="203">
        <f>IF(N1017="základní",J1017,0)</f>
        <v>120516</v>
      </c>
      <c r="BF1017" s="203">
        <f>IF(N1017="snížená",J1017,0)</f>
        <v>0</v>
      </c>
      <c r="BG1017" s="203">
        <f>IF(N1017="zákl. přenesená",J1017,0)</f>
        <v>0</v>
      </c>
      <c r="BH1017" s="203">
        <f>IF(N1017="sníž. přenesená",J1017,0)</f>
        <v>0</v>
      </c>
      <c r="BI1017" s="203">
        <f>IF(N1017="nulová",J1017,0)</f>
        <v>0</v>
      </c>
      <c r="BJ1017" s="17" t="s">
        <v>85</v>
      </c>
      <c r="BK1017" s="203">
        <f>ROUND(I1017*H1017,2)</f>
        <v>120516</v>
      </c>
      <c r="BL1017" s="17" t="s">
        <v>264</v>
      </c>
      <c r="BM1017" s="202" t="s">
        <v>1484</v>
      </c>
    </row>
    <row r="1018" spans="1:65" s="1" customFormat="1" ht="19.5">
      <c r="A1018" s="34"/>
      <c r="B1018" s="35"/>
      <c r="C1018" s="36"/>
      <c r="D1018" s="206" t="s">
        <v>415</v>
      </c>
      <c r="E1018" s="36"/>
      <c r="F1018" s="246" t="s">
        <v>1485</v>
      </c>
      <c r="G1018" s="36"/>
      <c r="H1018" s="36"/>
      <c r="I1018" s="247"/>
      <c r="J1018" s="36"/>
      <c r="K1018" s="36"/>
      <c r="L1018" s="39"/>
      <c r="M1018" s="248"/>
      <c r="N1018" s="249"/>
      <c r="O1018" s="71"/>
      <c r="P1018" s="71"/>
      <c r="Q1018" s="71"/>
      <c r="R1018" s="71"/>
      <c r="S1018" s="71"/>
      <c r="T1018" s="72"/>
      <c r="U1018" s="34"/>
      <c r="V1018" s="34"/>
      <c r="W1018" s="34"/>
      <c r="X1018" s="34"/>
      <c r="Y1018" s="34"/>
      <c r="Z1018" s="34"/>
      <c r="AA1018" s="34"/>
      <c r="AB1018" s="34"/>
      <c r="AC1018" s="34"/>
      <c r="AD1018" s="34"/>
      <c r="AE1018" s="34"/>
      <c r="AT1018" s="17" t="s">
        <v>415</v>
      </c>
      <c r="AU1018" s="17" t="s">
        <v>87</v>
      </c>
    </row>
    <row r="1019" spans="1:65" s="12" customFormat="1" ht="11.25">
      <c r="B1019" s="204"/>
      <c r="C1019" s="205"/>
      <c r="D1019" s="206" t="s">
        <v>180</v>
      </c>
      <c r="E1019" s="207" t="s">
        <v>1</v>
      </c>
      <c r="F1019" s="208" t="s">
        <v>1486</v>
      </c>
      <c r="G1019" s="205"/>
      <c r="H1019" s="207" t="s">
        <v>1</v>
      </c>
      <c r="I1019" s="209"/>
      <c r="J1019" s="205"/>
      <c r="K1019" s="205"/>
      <c r="L1019" s="210"/>
      <c r="M1019" s="211"/>
      <c r="N1019" s="212"/>
      <c r="O1019" s="212"/>
      <c r="P1019" s="212"/>
      <c r="Q1019" s="212"/>
      <c r="R1019" s="212"/>
      <c r="S1019" s="212"/>
      <c r="T1019" s="213"/>
      <c r="AT1019" s="214" t="s">
        <v>180</v>
      </c>
      <c r="AU1019" s="214" t="s">
        <v>87</v>
      </c>
      <c r="AV1019" s="12" t="s">
        <v>85</v>
      </c>
      <c r="AW1019" s="12" t="s">
        <v>32</v>
      </c>
      <c r="AX1019" s="12" t="s">
        <v>77</v>
      </c>
      <c r="AY1019" s="214" t="s">
        <v>171</v>
      </c>
    </row>
    <row r="1020" spans="1:65" s="13" customFormat="1" ht="11.25">
      <c r="B1020" s="215"/>
      <c r="C1020" s="216"/>
      <c r="D1020" s="206" t="s">
        <v>180</v>
      </c>
      <c r="E1020" s="217" t="s">
        <v>1</v>
      </c>
      <c r="F1020" s="218" t="s">
        <v>1445</v>
      </c>
      <c r="G1020" s="216"/>
      <c r="H1020" s="219">
        <v>66</v>
      </c>
      <c r="I1020" s="220"/>
      <c r="J1020" s="216"/>
      <c r="K1020" s="216"/>
      <c r="L1020" s="221"/>
      <c r="M1020" s="222"/>
      <c r="N1020" s="223"/>
      <c r="O1020" s="223"/>
      <c r="P1020" s="223"/>
      <c r="Q1020" s="223"/>
      <c r="R1020" s="223"/>
      <c r="S1020" s="223"/>
      <c r="T1020" s="224"/>
      <c r="AT1020" s="225" t="s">
        <v>180</v>
      </c>
      <c r="AU1020" s="225" t="s">
        <v>87</v>
      </c>
      <c r="AV1020" s="13" t="s">
        <v>87</v>
      </c>
      <c r="AW1020" s="13" t="s">
        <v>32</v>
      </c>
      <c r="AX1020" s="13" t="s">
        <v>85</v>
      </c>
      <c r="AY1020" s="225" t="s">
        <v>171</v>
      </c>
    </row>
    <row r="1021" spans="1:65" s="1" customFormat="1" ht="24.2" customHeight="1">
      <c r="A1021" s="34"/>
      <c r="B1021" s="35"/>
      <c r="C1021" s="192" t="s">
        <v>1487</v>
      </c>
      <c r="D1021" s="192" t="s">
        <v>173</v>
      </c>
      <c r="E1021" s="193" t="s">
        <v>1488</v>
      </c>
      <c r="F1021" s="194" t="s">
        <v>1489</v>
      </c>
      <c r="G1021" s="195" t="s">
        <v>308</v>
      </c>
      <c r="H1021" s="196">
        <v>5</v>
      </c>
      <c r="I1021" s="197">
        <v>616</v>
      </c>
      <c r="J1021" s="196">
        <f>ROUND(I1021*H1021,2)</f>
        <v>3080</v>
      </c>
      <c r="K1021" s="194" t="s">
        <v>177</v>
      </c>
      <c r="L1021" s="39"/>
      <c r="M1021" s="198" t="s">
        <v>1</v>
      </c>
      <c r="N1021" s="199" t="s">
        <v>42</v>
      </c>
      <c r="O1021" s="71"/>
      <c r="P1021" s="200">
        <f>O1021*H1021</f>
        <v>0</v>
      </c>
      <c r="Q1021" s="200">
        <v>1.9000000000000001E-4</v>
      </c>
      <c r="R1021" s="200">
        <f>Q1021*H1021</f>
        <v>9.5000000000000011E-4</v>
      </c>
      <c r="S1021" s="200">
        <v>0</v>
      </c>
      <c r="T1021" s="201">
        <f>S1021*H1021</f>
        <v>0</v>
      </c>
      <c r="U1021" s="34"/>
      <c r="V1021" s="34"/>
      <c r="W1021" s="34"/>
      <c r="X1021" s="34"/>
      <c r="Y1021" s="34"/>
      <c r="Z1021" s="34"/>
      <c r="AA1021" s="34"/>
      <c r="AB1021" s="34"/>
      <c r="AC1021" s="34"/>
      <c r="AD1021" s="34"/>
      <c r="AE1021" s="34"/>
      <c r="AR1021" s="202" t="s">
        <v>264</v>
      </c>
      <c r="AT1021" s="202" t="s">
        <v>173</v>
      </c>
      <c r="AU1021" s="202" t="s">
        <v>87</v>
      </c>
      <c r="AY1021" s="17" t="s">
        <v>171</v>
      </c>
      <c r="BE1021" s="203">
        <f>IF(N1021="základní",J1021,0)</f>
        <v>3080</v>
      </c>
      <c r="BF1021" s="203">
        <f>IF(N1021="snížená",J1021,0)</f>
        <v>0</v>
      </c>
      <c r="BG1021" s="203">
        <f>IF(N1021="zákl. přenesená",J1021,0)</f>
        <v>0</v>
      </c>
      <c r="BH1021" s="203">
        <f>IF(N1021="sníž. přenesená",J1021,0)</f>
        <v>0</v>
      </c>
      <c r="BI1021" s="203">
        <f>IF(N1021="nulová",J1021,0)</f>
        <v>0</v>
      </c>
      <c r="BJ1021" s="17" t="s">
        <v>85</v>
      </c>
      <c r="BK1021" s="203">
        <f>ROUND(I1021*H1021,2)</f>
        <v>3080</v>
      </c>
      <c r="BL1021" s="17" t="s">
        <v>264</v>
      </c>
      <c r="BM1021" s="202" t="s">
        <v>1490</v>
      </c>
    </row>
    <row r="1022" spans="1:65" s="1" customFormat="1" ht="24.2" customHeight="1">
      <c r="A1022" s="34"/>
      <c r="B1022" s="35"/>
      <c r="C1022" s="192" t="s">
        <v>1491</v>
      </c>
      <c r="D1022" s="192" t="s">
        <v>173</v>
      </c>
      <c r="E1022" s="193" t="s">
        <v>1492</v>
      </c>
      <c r="F1022" s="194" t="s">
        <v>1493</v>
      </c>
      <c r="G1022" s="195" t="s">
        <v>282</v>
      </c>
      <c r="H1022" s="196">
        <v>60</v>
      </c>
      <c r="I1022" s="197">
        <v>1573</v>
      </c>
      <c r="J1022" s="196">
        <f>ROUND(I1022*H1022,2)</f>
        <v>94380</v>
      </c>
      <c r="K1022" s="194" t="s">
        <v>177</v>
      </c>
      <c r="L1022" s="39"/>
      <c r="M1022" s="198" t="s">
        <v>1</v>
      </c>
      <c r="N1022" s="199" t="s">
        <v>42</v>
      </c>
      <c r="O1022" s="71"/>
      <c r="P1022" s="200">
        <f>O1022*H1022</f>
        <v>0</v>
      </c>
      <c r="Q1022" s="200">
        <v>1.08E-3</v>
      </c>
      <c r="R1022" s="200">
        <f>Q1022*H1022</f>
        <v>6.4799999999999996E-2</v>
      </c>
      <c r="S1022" s="200">
        <v>0</v>
      </c>
      <c r="T1022" s="201">
        <f>S1022*H1022</f>
        <v>0</v>
      </c>
      <c r="U1022" s="34"/>
      <c r="V1022" s="34"/>
      <c r="W1022" s="34"/>
      <c r="X1022" s="34"/>
      <c r="Y1022" s="34"/>
      <c r="Z1022" s="34"/>
      <c r="AA1022" s="34"/>
      <c r="AB1022" s="34"/>
      <c r="AC1022" s="34"/>
      <c r="AD1022" s="34"/>
      <c r="AE1022" s="34"/>
      <c r="AR1022" s="202" t="s">
        <v>264</v>
      </c>
      <c r="AT1022" s="202" t="s">
        <v>173</v>
      </c>
      <c r="AU1022" s="202" t="s">
        <v>87</v>
      </c>
      <c r="AY1022" s="17" t="s">
        <v>171</v>
      </c>
      <c r="BE1022" s="203">
        <f>IF(N1022="základní",J1022,0)</f>
        <v>94380</v>
      </c>
      <c r="BF1022" s="203">
        <f>IF(N1022="snížená",J1022,0)</f>
        <v>0</v>
      </c>
      <c r="BG1022" s="203">
        <f>IF(N1022="zákl. přenesená",J1022,0)</f>
        <v>0</v>
      </c>
      <c r="BH1022" s="203">
        <f>IF(N1022="sníž. přenesená",J1022,0)</f>
        <v>0</v>
      </c>
      <c r="BI1022" s="203">
        <f>IF(N1022="nulová",J1022,0)</f>
        <v>0</v>
      </c>
      <c r="BJ1022" s="17" t="s">
        <v>85</v>
      </c>
      <c r="BK1022" s="203">
        <f>ROUND(I1022*H1022,2)</f>
        <v>94380</v>
      </c>
      <c r="BL1022" s="17" t="s">
        <v>264</v>
      </c>
      <c r="BM1022" s="202" t="s">
        <v>1494</v>
      </c>
    </row>
    <row r="1023" spans="1:65" s="12" customFormat="1" ht="11.25">
      <c r="B1023" s="204"/>
      <c r="C1023" s="205"/>
      <c r="D1023" s="206" t="s">
        <v>180</v>
      </c>
      <c r="E1023" s="207" t="s">
        <v>1</v>
      </c>
      <c r="F1023" s="208" t="s">
        <v>1495</v>
      </c>
      <c r="G1023" s="205"/>
      <c r="H1023" s="207" t="s">
        <v>1</v>
      </c>
      <c r="I1023" s="209"/>
      <c r="J1023" s="205"/>
      <c r="K1023" s="205"/>
      <c r="L1023" s="210"/>
      <c r="M1023" s="211"/>
      <c r="N1023" s="212"/>
      <c r="O1023" s="212"/>
      <c r="P1023" s="212"/>
      <c r="Q1023" s="212"/>
      <c r="R1023" s="212"/>
      <c r="S1023" s="212"/>
      <c r="T1023" s="213"/>
      <c r="AT1023" s="214" t="s">
        <v>180</v>
      </c>
      <c r="AU1023" s="214" t="s">
        <v>87</v>
      </c>
      <c r="AV1023" s="12" t="s">
        <v>85</v>
      </c>
      <c r="AW1023" s="12" t="s">
        <v>32</v>
      </c>
      <c r="AX1023" s="12" t="s">
        <v>77</v>
      </c>
      <c r="AY1023" s="214" t="s">
        <v>171</v>
      </c>
    </row>
    <row r="1024" spans="1:65" s="13" customFormat="1" ht="11.25">
      <c r="B1024" s="215"/>
      <c r="C1024" s="216"/>
      <c r="D1024" s="206" t="s">
        <v>180</v>
      </c>
      <c r="E1024" s="217" t="s">
        <v>1</v>
      </c>
      <c r="F1024" s="218" t="s">
        <v>1496</v>
      </c>
      <c r="G1024" s="216"/>
      <c r="H1024" s="219">
        <v>60</v>
      </c>
      <c r="I1024" s="220"/>
      <c r="J1024" s="216"/>
      <c r="K1024" s="216"/>
      <c r="L1024" s="221"/>
      <c r="M1024" s="222"/>
      <c r="N1024" s="223"/>
      <c r="O1024" s="223"/>
      <c r="P1024" s="223"/>
      <c r="Q1024" s="223"/>
      <c r="R1024" s="223"/>
      <c r="S1024" s="223"/>
      <c r="T1024" s="224"/>
      <c r="AT1024" s="225" t="s">
        <v>180</v>
      </c>
      <c r="AU1024" s="225" t="s">
        <v>87</v>
      </c>
      <c r="AV1024" s="13" t="s">
        <v>87</v>
      </c>
      <c r="AW1024" s="13" t="s">
        <v>32</v>
      </c>
      <c r="AX1024" s="13" t="s">
        <v>85</v>
      </c>
      <c r="AY1024" s="225" t="s">
        <v>171</v>
      </c>
    </row>
    <row r="1025" spans="1:65" s="1" customFormat="1" ht="24.2" customHeight="1">
      <c r="A1025" s="34"/>
      <c r="B1025" s="35"/>
      <c r="C1025" s="192" t="s">
        <v>1497</v>
      </c>
      <c r="D1025" s="192" t="s">
        <v>173</v>
      </c>
      <c r="E1025" s="193" t="s">
        <v>1498</v>
      </c>
      <c r="F1025" s="194" t="s">
        <v>1499</v>
      </c>
      <c r="G1025" s="195" t="s">
        <v>198</v>
      </c>
      <c r="H1025" s="196">
        <v>1.32</v>
      </c>
      <c r="I1025" s="197">
        <v>3850</v>
      </c>
      <c r="J1025" s="196">
        <f>ROUND(I1025*H1025,2)</f>
        <v>5082</v>
      </c>
      <c r="K1025" s="194" t="s">
        <v>177</v>
      </c>
      <c r="L1025" s="39"/>
      <c r="M1025" s="198" t="s">
        <v>1</v>
      </c>
      <c r="N1025" s="199" t="s">
        <v>42</v>
      </c>
      <c r="O1025" s="71"/>
      <c r="P1025" s="200">
        <f>O1025*H1025</f>
        <v>0</v>
      </c>
      <c r="Q1025" s="200">
        <v>0</v>
      </c>
      <c r="R1025" s="200">
        <f>Q1025*H1025</f>
        <v>0</v>
      </c>
      <c r="S1025" s="200">
        <v>0</v>
      </c>
      <c r="T1025" s="201">
        <f>S1025*H1025</f>
        <v>0</v>
      </c>
      <c r="U1025" s="34"/>
      <c r="V1025" s="34"/>
      <c r="W1025" s="34"/>
      <c r="X1025" s="34"/>
      <c r="Y1025" s="34"/>
      <c r="Z1025" s="34"/>
      <c r="AA1025" s="34"/>
      <c r="AB1025" s="34"/>
      <c r="AC1025" s="34"/>
      <c r="AD1025" s="34"/>
      <c r="AE1025" s="34"/>
      <c r="AR1025" s="202" t="s">
        <v>264</v>
      </c>
      <c r="AT1025" s="202" t="s">
        <v>173</v>
      </c>
      <c r="AU1025" s="202" t="s">
        <v>87</v>
      </c>
      <c r="AY1025" s="17" t="s">
        <v>171</v>
      </c>
      <c r="BE1025" s="203">
        <f>IF(N1025="základní",J1025,0)</f>
        <v>5082</v>
      </c>
      <c r="BF1025" s="203">
        <f>IF(N1025="snížená",J1025,0)</f>
        <v>0</v>
      </c>
      <c r="BG1025" s="203">
        <f>IF(N1025="zákl. přenesená",J1025,0)</f>
        <v>0</v>
      </c>
      <c r="BH1025" s="203">
        <f>IF(N1025="sníž. přenesená",J1025,0)</f>
        <v>0</v>
      </c>
      <c r="BI1025" s="203">
        <f>IF(N1025="nulová",J1025,0)</f>
        <v>0</v>
      </c>
      <c r="BJ1025" s="17" t="s">
        <v>85</v>
      </c>
      <c r="BK1025" s="203">
        <f>ROUND(I1025*H1025,2)</f>
        <v>5082</v>
      </c>
      <c r="BL1025" s="17" t="s">
        <v>264</v>
      </c>
      <c r="BM1025" s="202" t="s">
        <v>1500</v>
      </c>
    </row>
    <row r="1026" spans="1:65" s="11" customFormat="1" ht="22.9" customHeight="1">
      <c r="B1026" s="176"/>
      <c r="C1026" s="177"/>
      <c r="D1026" s="178" t="s">
        <v>76</v>
      </c>
      <c r="E1026" s="190" t="s">
        <v>1501</v>
      </c>
      <c r="F1026" s="190" t="s">
        <v>1502</v>
      </c>
      <c r="G1026" s="177"/>
      <c r="H1026" s="177"/>
      <c r="I1026" s="180"/>
      <c r="J1026" s="191">
        <f>BK1026</f>
        <v>145689</v>
      </c>
      <c r="K1026" s="177"/>
      <c r="L1026" s="182"/>
      <c r="M1026" s="183"/>
      <c r="N1026" s="184"/>
      <c r="O1026" s="184"/>
      <c r="P1026" s="185">
        <f>SUM(P1027:P1053)</f>
        <v>0</v>
      </c>
      <c r="Q1026" s="184"/>
      <c r="R1026" s="185">
        <f>SUM(R1027:R1053)</f>
        <v>0.15445500000000001</v>
      </c>
      <c r="S1026" s="184"/>
      <c r="T1026" s="186">
        <f>SUM(T1027:T1053)</f>
        <v>0</v>
      </c>
      <c r="AR1026" s="187" t="s">
        <v>87</v>
      </c>
      <c r="AT1026" s="188" t="s">
        <v>76</v>
      </c>
      <c r="AU1026" s="188" t="s">
        <v>85</v>
      </c>
      <c r="AY1026" s="187" t="s">
        <v>171</v>
      </c>
      <c r="BK1026" s="189">
        <f>SUM(BK1027:BK1053)</f>
        <v>145689</v>
      </c>
    </row>
    <row r="1027" spans="1:65" s="1" customFormat="1" ht="24.2" customHeight="1">
      <c r="A1027" s="34"/>
      <c r="B1027" s="35"/>
      <c r="C1027" s="192" t="s">
        <v>1503</v>
      </c>
      <c r="D1027" s="192" t="s">
        <v>173</v>
      </c>
      <c r="E1027" s="193" t="s">
        <v>1504</v>
      </c>
      <c r="F1027" s="194" t="s">
        <v>1505</v>
      </c>
      <c r="G1027" s="195" t="s">
        <v>220</v>
      </c>
      <c r="H1027" s="196">
        <v>235.5</v>
      </c>
      <c r="I1027" s="197">
        <v>50</v>
      </c>
      <c r="J1027" s="196">
        <f>ROUND(I1027*H1027,2)</f>
        <v>11775</v>
      </c>
      <c r="K1027" s="194" t="s">
        <v>1</v>
      </c>
      <c r="L1027" s="39"/>
      <c r="M1027" s="198" t="s">
        <v>1</v>
      </c>
      <c r="N1027" s="199" t="s">
        <v>42</v>
      </c>
      <c r="O1027" s="71"/>
      <c r="P1027" s="200">
        <f>O1027*H1027</f>
        <v>0</v>
      </c>
      <c r="Q1027" s="200">
        <v>1.0000000000000001E-5</v>
      </c>
      <c r="R1027" s="200">
        <f>Q1027*H1027</f>
        <v>2.3550000000000003E-3</v>
      </c>
      <c r="S1027" s="200">
        <v>0</v>
      </c>
      <c r="T1027" s="201">
        <f>S1027*H1027</f>
        <v>0</v>
      </c>
      <c r="U1027" s="34"/>
      <c r="V1027" s="34"/>
      <c r="W1027" s="34"/>
      <c r="X1027" s="34"/>
      <c r="Y1027" s="34"/>
      <c r="Z1027" s="34"/>
      <c r="AA1027" s="34"/>
      <c r="AB1027" s="34"/>
      <c r="AC1027" s="34"/>
      <c r="AD1027" s="34"/>
      <c r="AE1027" s="34"/>
      <c r="AR1027" s="202" t="s">
        <v>264</v>
      </c>
      <c r="AT1027" s="202" t="s">
        <v>173</v>
      </c>
      <c r="AU1027" s="202" t="s">
        <v>87</v>
      </c>
      <c r="AY1027" s="17" t="s">
        <v>171</v>
      </c>
      <c r="BE1027" s="203">
        <f>IF(N1027="základní",J1027,0)</f>
        <v>11775</v>
      </c>
      <c r="BF1027" s="203">
        <f>IF(N1027="snížená",J1027,0)</f>
        <v>0</v>
      </c>
      <c r="BG1027" s="203">
        <f>IF(N1027="zákl. přenesená",J1027,0)</f>
        <v>0</v>
      </c>
      <c r="BH1027" s="203">
        <f>IF(N1027="sníž. přenesená",J1027,0)</f>
        <v>0</v>
      </c>
      <c r="BI1027" s="203">
        <f>IF(N1027="nulová",J1027,0)</f>
        <v>0</v>
      </c>
      <c r="BJ1027" s="17" t="s">
        <v>85</v>
      </c>
      <c r="BK1027" s="203">
        <f>ROUND(I1027*H1027,2)</f>
        <v>11775</v>
      </c>
      <c r="BL1027" s="17" t="s">
        <v>264</v>
      </c>
      <c r="BM1027" s="202" t="s">
        <v>1506</v>
      </c>
    </row>
    <row r="1028" spans="1:65" s="12" customFormat="1" ht="11.25">
      <c r="B1028" s="204"/>
      <c r="C1028" s="205"/>
      <c r="D1028" s="206" t="s">
        <v>180</v>
      </c>
      <c r="E1028" s="207" t="s">
        <v>1</v>
      </c>
      <c r="F1028" s="208" t="s">
        <v>1507</v>
      </c>
      <c r="G1028" s="205"/>
      <c r="H1028" s="207" t="s">
        <v>1</v>
      </c>
      <c r="I1028" s="209"/>
      <c r="J1028" s="205"/>
      <c r="K1028" s="205"/>
      <c r="L1028" s="210"/>
      <c r="M1028" s="211"/>
      <c r="N1028" s="212"/>
      <c r="O1028" s="212"/>
      <c r="P1028" s="212"/>
      <c r="Q1028" s="212"/>
      <c r="R1028" s="212"/>
      <c r="S1028" s="212"/>
      <c r="T1028" s="213"/>
      <c r="AT1028" s="214" t="s">
        <v>180</v>
      </c>
      <c r="AU1028" s="214" t="s">
        <v>87</v>
      </c>
      <c r="AV1028" s="12" t="s">
        <v>85</v>
      </c>
      <c r="AW1028" s="12" t="s">
        <v>32</v>
      </c>
      <c r="AX1028" s="12" t="s">
        <v>77</v>
      </c>
      <c r="AY1028" s="214" t="s">
        <v>171</v>
      </c>
    </row>
    <row r="1029" spans="1:65" s="12" customFormat="1" ht="11.25">
      <c r="B1029" s="204"/>
      <c r="C1029" s="205"/>
      <c r="D1029" s="206" t="s">
        <v>180</v>
      </c>
      <c r="E1029" s="207" t="s">
        <v>1</v>
      </c>
      <c r="F1029" s="208" t="s">
        <v>1508</v>
      </c>
      <c r="G1029" s="205"/>
      <c r="H1029" s="207" t="s">
        <v>1</v>
      </c>
      <c r="I1029" s="209"/>
      <c r="J1029" s="205"/>
      <c r="K1029" s="205"/>
      <c r="L1029" s="210"/>
      <c r="M1029" s="211"/>
      <c r="N1029" s="212"/>
      <c r="O1029" s="212"/>
      <c r="P1029" s="212"/>
      <c r="Q1029" s="212"/>
      <c r="R1029" s="212"/>
      <c r="S1029" s="212"/>
      <c r="T1029" s="213"/>
      <c r="AT1029" s="214" t="s">
        <v>180</v>
      </c>
      <c r="AU1029" s="214" t="s">
        <v>87</v>
      </c>
      <c r="AV1029" s="12" t="s">
        <v>85</v>
      </c>
      <c r="AW1029" s="12" t="s">
        <v>32</v>
      </c>
      <c r="AX1029" s="12" t="s">
        <v>77</v>
      </c>
      <c r="AY1029" s="214" t="s">
        <v>171</v>
      </c>
    </row>
    <row r="1030" spans="1:65" s="12" customFormat="1" ht="11.25">
      <c r="B1030" s="204"/>
      <c r="C1030" s="205"/>
      <c r="D1030" s="206" t="s">
        <v>180</v>
      </c>
      <c r="E1030" s="207" t="s">
        <v>1</v>
      </c>
      <c r="F1030" s="208" t="s">
        <v>1509</v>
      </c>
      <c r="G1030" s="205"/>
      <c r="H1030" s="207" t="s">
        <v>1</v>
      </c>
      <c r="I1030" s="209"/>
      <c r="J1030" s="205"/>
      <c r="K1030" s="205"/>
      <c r="L1030" s="210"/>
      <c r="M1030" s="211"/>
      <c r="N1030" s="212"/>
      <c r="O1030" s="212"/>
      <c r="P1030" s="212"/>
      <c r="Q1030" s="212"/>
      <c r="R1030" s="212"/>
      <c r="S1030" s="212"/>
      <c r="T1030" s="213"/>
      <c r="AT1030" s="214" t="s">
        <v>180</v>
      </c>
      <c r="AU1030" s="214" t="s">
        <v>87</v>
      </c>
      <c r="AV1030" s="12" t="s">
        <v>85</v>
      </c>
      <c r="AW1030" s="12" t="s">
        <v>32</v>
      </c>
      <c r="AX1030" s="12" t="s">
        <v>77</v>
      </c>
      <c r="AY1030" s="214" t="s">
        <v>171</v>
      </c>
    </row>
    <row r="1031" spans="1:65" s="13" customFormat="1" ht="11.25">
      <c r="B1031" s="215"/>
      <c r="C1031" s="216"/>
      <c r="D1031" s="206" t="s">
        <v>180</v>
      </c>
      <c r="E1031" s="217" t="s">
        <v>1</v>
      </c>
      <c r="F1031" s="218" t="s">
        <v>1510</v>
      </c>
      <c r="G1031" s="216"/>
      <c r="H1031" s="219">
        <v>235.5</v>
      </c>
      <c r="I1031" s="220"/>
      <c r="J1031" s="216"/>
      <c r="K1031" s="216"/>
      <c r="L1031" s="221"/>
      <c r="M1031" s="222"/>
      <c r="N1031" s="223"/>
      <c r="O1031" s="223"/>
      <c r="P1031" s="223"/>
      <c r="Q1031" s="223"/>
      <c r="R1031" s="223"/>
      <c r="S1031" s="223"/>
      <c r="T1031" s="224"/>
      <c r="AT1031" s="225" t="s">
        <v>180</v>
      </c>
      <c r="AU1031" s="225" t="s">
        <v>87</v>
      </c>
      <c r="AV1031" s="13" t="s">
        <v>87</v>
      </c>
      <c r="AW1031" s="13" t="s">
        <v>32</v>
      </c>
      <c r="AX1031" s="13" t="s">
        <v>85</v>
      </c>
      <c r="AY1031" s="225" t="s">
        <v>171</v>
      </c>
    </row>
    <row r="1032" spans="1:65" s="1" customFormat="1" ht="24.2" customHeight="1">
      <c r="A1032" s="34"/>
      <c r="B1032" s="35"/>
      <c r="C1032" s="237" t="s">
        <v>1511</v>
      </c>
      <c r="D1032" s="237" t="s">
        <v>212</v>
      </c>
      <c r="E1032" s="238" t="s">
        <v>1512</v>
      </c>
      <c r="F1032" s="239" t="s">
        <v>1513</v>
      </c>
      <c r="G1032" s="240" t="s">
        <v>220</v>
      </c>
      <c r="H1032" s="241">
        <v>271</v>
      </c>
      <c r="I1032" s="242">
        <v>121</v>
      </c>
      <c r="J1032" s="241">
        <f>ROUND(I1032*H1032,2)</f>
        <v>32791</v>
      </c>
      <c r="K1032" s="239" t="s">
        <v>177</v>
      </c>
      <c r="L1032" s="243"/>
      <c r="M1032" s="244" t="s">
        <v>1</v>
      </c>
      <c r="N1032" s="245" t="s">
        <v>42</v>
      </c>
      <c r="O1032" s="71"/>
      <c r="P1032" s="200">
        <f>O1032*H1032</f>
        <v>0</v>
      </c>
      <c r="Q1032" s="200">
        <v>1.9000000000000001E-4</v>
      </c>
      <c r="R1032" s="200">
        <f>Q1032*H1032</f>
        <v>5.1490000000000001E-2</v>
      </c>
      <c r="S1032" s="200">
        <v>0</v>
      </c>
      <c r="T1032" s="201">
        <f>S1032*H1032</f>
        <v>0</v>
      </c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R1032" s="202" t="s">
        <v>360</v>
      </c>
      <c r="AT1032" s="202" t="s">
        <v>212</v>
      </c>
      <c r="AU1032" s="202" t="s">
        <v>87</v>
      </c>
      <c r="AY1032" s="17" t="s">
        <v>171</v>
      </c>
      <c r="BE1032" s="203">
        <f>IF(N1032="základní",J1032,0)</f>
        <v>32791</v>
      </c>
      <c r="BF1032" s="203">
        <f>IF(N1032="snížená",J1032,0)</f>
        <v>0</v>
      </c>
      <c r="BG1032" s="203">
        <f>IF(N1032="zákl. přenesená",J1032,0)</f>
        <v>0</v>
      </c>
      <c r="BH1032" s="203">
        <f>IF(N1032="sníž. přenesená",J1032,0)</f>
        <v>0</v>
      </c>
      <c r="BI1032" s="203">
        <f>IF(N1032="nulová",J1032,0)</f>
        <v>0</v>
      </c>
      <c r="BJ1032" s="17" t="s">
        <v>85</v>
      </c>
      <c r="BK1032" s="203">
        <f>ROUND(I1032*H1032,2)</f>
        <v>32791</v>
      </c>
      <c r="BL1032" s="17" t="s">
        <v>264</v>
      </c>
      <c r="BM1032" s="202" t="s">
        <v>1514</v>
      </c>
    </row>
    <row r="1033" spans="1:65" s="13" customFormat="1" ht="11.25">
      <c r="B1033" s="215"/>
      <c r="C1033" s="216"/>
      <c r="D1033" s="206" t="s">
        <v>180</v>
      </c>
      <c r="E1033" s="217" t="s">
        <v>1</v>
      </c>
      <c r="F1033" s="218" t="s">
        <v>1515</v>
      </c>
      <c r="G1033" s="216"/>
      <c r="H1033" s="219">
        <v>271</v>
      </c>
      <c r="I1033" s="220"/>
      <c r="J1033" s="216"/>
      <c r="K1033" s="216"/>
      <c r="L1033" s="221"/>
      <c r="M1033" s="222"/>
      <c r="N1033" s="223"/>
      <c r="O1033" s="223"/>
      <c r="P1033" s="223"/>
      <c r="Q1033" s="223"/>
      <c r="R1033" s="223"/>
      <c r="S1033" s="223"/>
      <c r="T1033" s="224"/>
      <c r="AT1033" s="225" t="s">
        <v>180</v>
      </c>
      <c r="AU1033" s="225" t="s">
        <v>87</v>
      </c>
      <c r="AV1033" s="13" t="s">
        <v>87</v>
      </c>
      <c r="AW1033" s="13" t="s">
        <v>32</v>
      </c>
      <c r="AX1033" s="13" t="s">
        <v>85</v>
      </c>
      <c r="AY1033" s="225" t="s">
        <v>171</v>
      </c>
    </row>
    <row r="1034" spans="1:65" s="1" customFormat="1" ht="33" customHeight="1">
      <c r="A1034" s="34"/>
      <c r="B1034" s="35"/>
      <c r="C1034" s="192" t="s">
        <v>1516</v>
      </c>
      <c r="D1034" s="192" t="s">
        <v>173</v>
      </c>
      <c r="E1034" s="193" t="s">
        <v>1517</v>
      </c>
      <c r="F1034" s="194" t="s">
        <v>1518</v>
      </c>
      <c r="G1034" s="195" t="s">
        <v>220</v>
      </c>
      <c r="H1034" s="196">
        <v>260</v>
      </c>
      <c r="I1034" s="197">
        <v>50</v>
      </c>
      <c r="J1034" s="196">
        <f>ROUND(I1034*H1034,2)</f>
        <v>13000</v>
      </c>
      <c r="K1034" s="194" t="s">
        <v>177</v>
      </c>
      <c r="L1034" s="39"/>
      <c r="M1034" s="198" t="s">
        <v>1</v>
      </c>
      <c r="N1034" s="199" t="s">
        <v>42</v>
      </c>
      <c r="O1034" s="71"/>
      <c r="P1034" s="200">
        <f>O1034*H1034</f>
        <v>0</v>
      </c>
      <c r="Q1034" s="200">
        <v>0</v>
      </c>
      <c r="R1034" s="200">
        <f>Q1034*H1034</f>
        <v>0</v>
      </c>
      <c r="S1034" s="200">
        <v>0</v>
      </c>
      <c r="T1034" s="201">
        <f>S1034*H1034</f>
        <v>0</v>
      </c>
      <c r="U1034" s="34"/>
      <c r="V1034" s="34"/>
      <c r="W1034" s="34"/>
      <c r="X1034" s="34"/>
      <c r="Y1034" s="34"/>
      <c r="Z1034" s="34"/>
      <c r="AA1034" s="34"/>
      <c r="AB1034" s="34"/>
      <c r="AC1034" s="34"/>
      <c r="AD1034" s="34"/>
      <c r="AE1034" s="34"/>
      <c r="AR1034" s="202" t="s">
        <v>264</v>
      </c>
      <c r="AT1034" s="202" t="s">
        <v>173</v>
      </c>
      <c r="AU1034" s="202" t="s">
        <v>87</v>
      </c>
      <c r="AY1034" s="17" t="s">
        <v>171</v>
      </c>
      <c r="BE1034" s="203">
        <f>IF(N1034="základní",J1034,0)</f>
        <v>13000</v>
      </c>
      <c r="BF1034" s="203">
        <f>IF(N1034="snížená",J1034,0)</f>
        <v>0</v>
      </c>
      <c r="BG1034" s="203">
        <f>IF(N1034="zákl. přenesená",J1034,0)</f>
        <v>0</v>
      </c>
      <c r="BH1034" s="203">
        <f>IF(N1034="sníž. přenesená",J1034,0)</f>
        <v>0</v>
      </c>
      <c r="BI1034" s="203">
        <f>IF(N1034="nulová",J1034,0)</f>
        <v>0</v>
      </c>
      <c r="BJ1034" s="17" t="s">
        <v>85</v>
      </c>
      <c r="BK1034" s="203">
        <f>ROUND(I1034*H1034,2)</f>
        <v>13000</v>
      </c>
      <c r="BL1034" s="17" t="s">
        <v>264</v>
      </c>
      <c r="BM1034" s="202" t="s">
        <v>1519</v>
      </c>
    </row>
    <row r="1035" spans="1:65" s="12" customFormat="1" ht="11.25">
      <c r="B1035" s="204"/>
      <c r="C1035" s="205"/>
      <c r="D1035" s="206" t="s">
        <v>180</v>
      </c>
      <c r="E1035" s="207" t="s">
        <v>1</v>
      </c>
      <c r="F1035" s="208" t="s">
        <v>1078</v>
      </c>
      <c r="G1035" s="205"/>
      <c r="H1035" s="207" t="s">
        <v>1</v>
      </c>
      <c r="I1035" s="209"/>
      <c r="J1035" s="205"/>
      <c r="K1035" s="205"/>
      <c r="L1035" s="210"/>
      <c r="M1035" s="211"/>
      <c r="N1035" s="212"/>
      <c r="O1035" s="212"/>
      <c r="P1035" s="212"/>
      <c r="Q1035" s="212"/>
      <c r="R1035" s="212"/>
      <c r="S1035" s="212"/>
      <c r="T1035" s="213"/>
      <c r="AT1035" s="214" t="s">
        <v>180</v>
      </c>
      <c r="AU1035" s="214" t="s">
        <v>87</v>
      </c>
      <c r="AV1035" s="12" t="s">
        <v>85</v>
      </c>
      <c r="AW1035" s="12" t="s">
        <v>32</v>
      </c>
      <c r="AX1035" s="12" t="s">
        <v>77</v>
      </c>
      <c r="AY1035" s="214" t="s">
        <v>171</v>
      </c>
    </row>
    <row r="1036" spans="1:65" s="12" customFormat="1" ht="11.25">
      <c r="B1036" s="204"/>
      <c r="C1036" s="205"/>
      <c r="D1036" s="206" t="s">
        <v>180</v>
      </c>
      <c r="E1036" s="207" t="s">
        <v>1</v>
      </c>
      <c r="F1036" s="208" t="s">
        <v>1197</v>
      </c>
      <c r="G1036" s="205"/>
      <c r="H1036" s="207" t="s">
        <v>1</v>
      </c>
      <c r="I1036" s="209"/>
      <c r="J1036" s="205"/>
      <c r="K1036" s="205"/>
      <c r="L1036" s="210"/>
      <c r="M1036" s="211"/>
      <c r="N1036" s="212"/>
      <c r="O1036" s="212"/>
      <c r="P1036" s="212"/>
      <c r="Q1036" s="212"/>
      <c r="R1036" s="212"/>
      <c r="S1036" s="212"/>
      <c r="T1036" s="213"/>
      <c r="AT1036" s="214" t="s">
        <v>180</v>
      </c>
      <c r="AU1036" s="214" t="s">
        <v>87</v>
      </c>
      <c r="AV1036" s="12" t="s">
        <v>85</v>
      </c>
      <c r="AW1036" s="12" t="s">
        <v>32</v>
      </c>
      <c r="AX1036" s="12" t="s">
        <v>77</v>
      </c>
      <c r="AY1036" s="214" t="s">
        <v>171</v>
      </c>
    </row>
    <row r="1037" spans="1:65" s="13" customFormat="1" ht="11.25">
      <c r="B1037" s="215"/>
      <c r="C1037" s="216"/>
      <c r="D1037" s="206" t="s">
        <v>180</v>
      </c>
      <c r="E1037" s="217" t="s">
        <v>1</v>
      </c>
      <c r="F1037" s="218" t="s">
        <v>1080</v>
      </c>
      <c r="G1037" s="216"/>
      <c r="H1037" s="219">
        <v>260</v>
      </c>
      <c r="I1037" s="220"/>
      <c r="J1037" s="216"/>
      <c r="K1037" s="216"/>
      <c r="L1037" s="221"/>
      <c r="M1037" s="222"/>
      <c r="N1037" s="223"/>
      <c r="O1037" s="223"/>
      <c r="P1037" s="223"/>
      <c r="Q1037" s="223"/>
      <c r="R1037" s="223"/>
      <c r="S1037" s="223"/>
      <c r="T1037" s="224"/>
      <c r="AT1037" s="225" t="s">
        <v>180</v>
      </c>
      <c r="AU1037" s="225" t="s">
        <v>87</v>
      </c>
      <c r="AV1037" s="13" t="s">
        <v>87</v>
      </c>
      <c r="AW1037" s="13" t="s">
        <v>32</v>
      </c>
      <c r="AX1037" s="13" t="s">
        <v>85</v>
      </c>
      <c r="AY1037" s="225" t="s">
        <v>171</v>
      </c>
    </row>
    <row r="1038" spans="1:65" s="1" customFormat="1" ht="33" customHeight="1">
      <c r="A1038" s="34"/>
      <c r="B1038" s="35"/>
      <c r="C1038" s="237" t="s">
        <v>1520</v>
      </c>
      <c r="D1038" s="237" t="s">
        <v>212</v>
      </c>
      <c r="E1038" s="238" t="s">
        <v>1521</v>
      </c>
      <c r="F1038" s="239" t="s">
        <v>1522</v>
      </c>
      <c r="G1038" s="240" t="s">
        <v>220</v>
      </c>
      <c r="H1038" s="241">
        <v>299</v>
      </c>
      <c r="I1038" s="242">
        <v>62</v>
      </c>
      <c r="J1038" s="241">
        <f>ROUND(I1038*H1038,2)</f>
        <v>18538</v>
      </c>
      <c r="K1038" s="239" t="s">
        <v>177</v>
      </c>
      <c r="L1038" s="243"/>
      <c r="M1038" s="244" t="s">
        <v>1</v>
      </c>
      <c r="N1038" s="245" t="s">
        <v>42</v>
      </c>
      <c r="O1038" s="71"/>
      <c r="P1038" s="200">
        <f>O1038*H1038</f>
        <v>0</v>
      </c>
      <c r="Q1038" s="200">
        <v>1.4999999999999999E-4</v>
      </c>
      <c r="R1038" s="200">
        <f>Q1038*H1038</f>
        <v>4.4849999999999994E-2</v>
      </c>
      <c r="S1038" s="200">
        <v>0</v>
      </c>
      <c r="T1038" s="201">
        <f>S1038*H1038</f>
        <v>0</v>
      </c>
      <c r="U1038" s="34"/>
      <c r="V1038" s="34"/>
      <c r="W1038" s="34"/>
      <c r="X1038" s="34"/>
      <c r="Y1038" s="34"/>
      <c r="Z1038" s="34"/>
      <c r="AA1038" s="34"/>
      <c r="AB1038" s="34"/>
      <c r="AC1038" s="34"/>
      <c r="AD1038" s="34"/>
      <c r="AE1038" s="34"/>
      <c r="AR1038" s="202" t="s">
        <v>360</v>
      </c>
      <c r="AT1038" s="202" t="s">
        <v>212</v>
      </c>
      <c r="AU1038" s="202" t="s">
        <v>87</v>
      </c>
      <c r="AY1038" s="17" t="s">
        <v>171</v>
      </c>
      <c r="BE1038" s="203">
        <f>IF(N1038="základní",J1038,0)</f>
        <v>18538</v>
      </c>
      <c r="BF1038" s="203">
        <f>IF(N1038="snížená",J1038,0)</f>
        <v>0</v>
      </c>
      <c r="BG1038" s="203">
        <f>IF(N1038="zákl. přenesená",J1038,0)</f>
        <v>0</v>
      </c>
      <c r="BH1038" s="203">
        <f>IF(N1038="sníž. přenesená",J1038,0)</f>
        <v>0</v>
      </c>
      <c r="BI1038" s="203">
        <f>IF(N1038="nulová",J1038,0)</f>
        <v>0</v>
      </c>
      <c r="BJ1038" s="17" t="s">
        <v>85</v>
      </c>
      <c r="BK1038" s="203">
        <f>ROUND(I1038*H1038,2)</f>
        <v>18538</v>
      </c>
      <c r="BL1038" s="17" t="s">
        <v>264</v>
      </c>
      <c r="BM1038" s="202" t="s">
        <v>1523</v>
      </c>
    </row>
    <row r="1039" spans="1:65" s="13" customFormat="1" ht="11.25">
      <c r="B1039" s="215"/>
      <c r="C1039" s="216"/>
      <c r="D1039" s="206" t="s">
        <v>180</v>
      </c>
      <c r="E1039" s="217" t="s">
        <v>1</v>
      </c>
      <c r="F1039" s="218" t="s">
        <v>1524</v>
      </c>
      <c r="G1039" s="216"/>
      <c r="H1039" s="219">
        <v>299</v>
      </c>
      <c r="I1039" s="220"/>
      <c r="J1039" s="216"/>
      <c r="K1039" s="216"/>
      <c r="L1039" s="221"/>
      <c r="M1039" s="222"/>
      <c r="N1039" s="223"/>
      <c r="O1039" s="223"/>
      <c r="P1039" s="223"/>
      <c r="Q1039" s="223"/>
      <c r="R1039" s="223"/>
      <c r="S1039" s="223"/>
      <c r="T1039" s="224"/>
      <c r="AT1039" s="225" t="s">
        <v>180</v>
      </c>
      <c r="AU1039" s="225" t="s">
        <v>87</v>
      </c>
      <c r="AV1039" s="13" t="s">
        <v>87</v>
      </c>
      <c r="AW1039" s="13" t="s">
        <v>32</v>
      </c>
      <c r="AX1039" s="13" t="s">
        <v>85</v>
      </c>
      <c r="AY1039" s="225" t="s">
        <v>171</v>
      </c>
    </row>
    <row r="1040" spans="1:65" s="1" customFormat="1" ht="16.5" customHeight="1">
      <c r="A1040" s="34"/>
      <c r="B1040" s="35"/>
      <c r="C1040" s="192" t="s">
        <v>1525</v>
      </c>
      <c r="D1040" s="192" t="s">
        <v>173</v>
      </c>
      <c r="E1040" s="193" t="s">
        <v>1526</v>
      </c>
      <c r="F1040" s="194" t="s">
        <v>1527</v>
      </c>
      <c r="G1040" s="195" t="s">
        <v>282</v>
      </c>
      <c r="H1040" s="196">
        <v>176</v>
      </c>
      <c r="I1040" s="197">
        <v>17</v>
      </c>
      <c r="J1040" s="196">
        <f>ROUND(I1040*H1040,2)</f>
        <v>2992</v>
      </c>
      <c r="K1040" s="194" t="s">
        <v>177</v>
      </c>
      <c r="L1040" s="39"/>
      <c r="M1040" s="198" t="s">
        <v>1</v>
      </c>
      <c r="N1040" s="199" t="s">
        <v>42</v>
      </c>
      <c r="O1040" s="71"/>
      <c r="P1040" s="200">
        <f>O1040*H1040</f>
        <v>0</v>
      </c>
      <c r="Q1040" s="200">
        <v>1.0000000000000001E-5</v>
      </c>
      <c r="R1040" s="200">
        <f>Q1040*H1040</f>
        <v>1.7600000000000001E-3</v>
      </c>
      <c r="S1040" s="200">
        <v>0</v>
      </c>
      <c r="T1040" s="201">
        <f>S1040*H1040</f>
        <v>0</v>
      </c>
      <c r="U1040" s="34"/>
      <c r="V1040" s="34"/>
      <c r="W1040" s="34"/>
      <c r="X1040" s="34"/>
      <c r="Y1040" s="34"/>
      <c r="Z1040" s="34"/>
      <c r="AA1040" s="34"/>
      <c r="AB1040" s="34"/>
      <c r="AC1040" s="34"/>
      <c r="AD1040" s="34"/>
      <c r="AE1040" s="34"/>
      <c r="AR1040" s="202" t="s">
        <v>264</v>
      </c>
      <c r="AT1040" s="202" t="s">
        <v>173</v>
      </c>
      <c r="AU1040" s="202" t="s">
        <v>87</v>
      </c>
      <c r="AY1040" s="17" t="s">
        <v>171</v>
      </c>
      <c r="BE1040" s="203">
        <f>IF(N1040="základní",J1040,0)</f>
        <v>2992</v>
      </c>
      <c r="BF1040" s="203">
        <f>IF(N1040="snížená",J1040,0)</f>
        <v>0</v>
      </c>
      <c r="BG1040" s="203">
        <f>IF(N1040="zákl. přenesená",J1040,0)</f>
        <v>0</v>
      </c>
      <c r="BH1040" s="203">
        <f>IF(N1040="sníž. přenesená",J1040,0)</f>
        <v>0</v>
      </c>
      <c r="BI1040" s="203">
        <f>IF(N1040="nulová",J1040,0)</f>
        <v>0</v>
      </c>
      <c r="BJ1040" s="17" t="s">
        <v>85</v>
      </c>
      <c r="BK1040" s="203">
        <f>ROUND(I1040*H1040,2)</f>
        <v>2992</v>
      </c>
      <c r="BL1040" s="17" t="s">
        <v>264</v>
      </c>
      <c r="BM1040" s="202" t="s">
        <v>1528</v>
      </c>
    </row>
    <row r="1041" spans="1:65" s="12" customFormat="1" ht="11.25">
      <c r="B1041" s="204"/>
      <c r="C1041" s="205"/>
      <c r="D1041" s="206" t="s">
        <v>180</v>
      </c>
      <c r="E1041" s="207" t="s">
        <v>1</v>
      </c>
      <c r="F1041" s="208" t="s">
        <v>1529</v>
      </c>
      <c r="G1041" s="205"/>
      <c r="H1041" s="207" t="s">
        <v>1</v>
      </c>
      <c r="I1041" s="209"/>
      <c r="J1041" s="205"/>
      <c r="K1041" s="205"/>
      <c r="L1041" s="210"/>
      <c r="M1041" s="211"/>
      <c r="N1041" s="212"/>
      <c r="O1041" s="212"/>
      <c r="P1041" s="212"/>
      <c r="Q1041" s="212"/>
      <c r="R1041" s="212"/>
      <c r="S1041" s="212"/>
      <c r="T1041" s="213"/>
      <c r="AT1041" s="214" t="s">
        <v>180</v>
      </c>
      <c r="AU1041" s="214" t="s">
        <v>87</v>
      </c>
      <c r="AV1041" s="12" t="s">
        <v>85</v>
      </c>
      <c r="AW1041" s="12" t="s">
        <v>32</v>
      </c>
      <c r="AX1041" s="12" t="s">
        <v>77</v>
      </c>
      <c r="AY1041" s="214" t="s">
        <v>171</v>
      </c>
    </row>
    <row r="1042" spans="1:65" s="13" customFormat="1" ht="11.25">
      <c r="B1042" s="215"/>
      <c r="C1042" s="216"/>
      <c r="D1042" s="206" t="s">
        <v>180</v>
      </c>
      <c r="E1042" s="217" t="s">
        <v>1</v>
      </c>
      <c r="F1042" s="218" t="s">
        <v>579</v>
      </c>
      <c r="G1042" s="216"/>
      <c r="H1042" s="219">
        <v>66</v>
      </c>
      <c r="I1042" s="220"/>
      <c r="J1042" s="216"/>
      <c r="K1042" s="216"/>
      <c r="L1042" s="221"/>
      <c r="M1042" s="222"/>
      <c r="N1042" s="223"/>
      <c r="O1042" s="223"/>
      <c r="P1042" s="223"/>
      <c r="Q1042" s="223"/>
      <c r="R1042" s="223"/>
      <c r="S1042" s="223"/>
      <c r="T1042" s="224"/>
      <c r="AT1042" s="225" t="s">
        <v>180</v>
      </c>
      <c r="AU1042" s="225" t="s">
        <v>87</v>
      </c>
      <c r="AV1042" s="13" t="s">
        <v>87</v>
      </c>
      <c r="AW1042" s="13" t="s">
        <v>32</v>
      </c>
      <c r="AX1042" s="13" t="s">
        <v>77</v>
      </c>
      <c r="AY1042" s="225" t="s">
        <v>171</v>
      </c>
    </row>
    <row r="1043" spans="1:65" s="12" customFormat="1" ht="11.25">
      <c r="B1043" s="204"/>
      <c r="C1043" s="205"/>
      <c r="D1043" s="206" t="s">
        <v>180</v>
      </c>
      <c r="E1043" s="207" t="s">
        <v>1</v>
      </c>
      <c r="F1043" s="208" t="s">
        <v>1530</v>
      </c>
      <c r="G1043" s="205"/>
      <c r="H1043" s="207" t="s">
        <v>1</v>
      </c>
      <c r="I1043" s="209"/>
      <c r="J1043" s="205"/>
      <c r="K1043" s="205"/>
      <c r="L1043" s="210"/>
      <c r="M1043" s="211"/>
      <c r="N1043" s="212"/>
      <c r="O1043" s="212"/>
      <c r="P1043" s="212"/>
      <c r="Q1043" s="212"/>
      <c r="R1043" s="212"/>
      <c r="S1043" s="212"/>
      <c r="T1043" s="213"/>
      <c r="AT1043" s="214" t="s">
        <v>180</v>
      </c>
      <c r="AU1043" s="214" t="s">
        <v>87</v>
      </c>
      <c r="AV1043" s="12" t="s">
        <v>85</v>
      </c>
      <c r="AW1043" s="12" t="s">
        <v>32</v>
      </c>
      <c r="AX1043" s="12" t="s">
        <v>77</v>
      </c>
      <c r="AY1043" s="214" t="s">
        <v>171</v>
      </c>
    </row>
    <row r="1044" spans="1:65" s="13" customFormat="1" ht="11.25">
      <c r="B1044" s="215"/>
      <c r="C1044" s="216"/>
      <c r="D1044" s="206" t="s">
        <v>180</v>
      </c>
      <c r="E1044" s="217" t="s">
        <v>1</v>
      </c>
      <c r="F1044" s="218" t="s">
        <v>1433</v>
      </c>
      <c r="G1044" s="216"/>
      <c r="H1044" s="219">
        <v>110</v>
      </c>
      <c r="I1044" s="220"/>
      <c r="J1044" s="216"/>
      <c r="K1044" s="216"/>
      <c r="L1044" s="221"/>
      <c r="M1044" s="222"/>
      <c r="N1044" s="223"/>
      <c r="O1044" s="223"/>
      <c r="P1044" s="223"/>
      <c r="Q1044" s="223"/>
      <c r="R1044" s="223"/>
      <c r="S1044" s="223"/>
      <c r="T1044" s="224"/>
      <c r="AT1044" s="225" t="s">
        <v>180</v>
      </c>
      <c r="AU1044" s="225" t="s">
        <v>87</v>
      </c>
      <c r="AV1044" s="13" t="s">
        <v>87</v>
      </c>
      <c r="AW1044" s="13" t="s">
        <v>32</v>
      </c>
      <c r="AX1044" s="13" t="s">
        <v>77</v>
      </c>
      <c r="AY1044" s="225" t="s">
        <v>171</v>
      </c>
    </row>
    <row r="1045" spans="1:65" s="14" customFormat="1" ht="11.25">
      <c r="B1045" s="226"/>
      <c r="C1045" s="227"/>
      <c r="D1045" s="206" t="s">
        <v>180</v>
      </c>
      <c r="E1045" s="228" t="s">
        <v>1</v>
      </c>
      <c r="F1045" s="229" t="s">
        <v>210</v>
      </c>
      <c r="G1045" s="227"/>
      <c r="H1045" s="230">
        <v>176</v>
      </c>
      <c r="I1045" s="231"/>
      <c r="J1045" s="227"/>
      <c r="K1045" s="227"/>
      <c r="L1045" s="232"/>
      <c r="M1045" s="233"/>
      <c r="N1045" s="234"/>
      <c r="O1045" s="234"/>
      <c r="P1045" s="234"/>
      <c r="Q1045" s="234"/>
      <c r="R1045" s="234"/>
      <c r="S1045" s="234"/>
      <c r="T1045" s="235"/>
      <c r="AT1045" s="236" t="s">
        <v>180</v>
      </c>
      <c r="AU1045" s="236" t="s">
        <v>87</v>
      </c>
      <c r="AV1045" s="14" t="s">
        <v>178</v>
      </c>
      <c r="AW1045" s="14" t="s">
        <v>32</v>
      </c>
      <c r="AX1045" s="14" t="s">
        <v>85</v>
      </c>
      <c r="AY1045" s="236" t="s">
        <v>171</v>
      </c>
    </row>
    <row r="1046" spans="1:65" s="1" customFormat="1" ht="16.5" customHeight="1">
      <c r="A1046" s="34"/>
      <c r="B1046" s="35"/>
      <c r="C1046" s="237" t="s">
        <v>1531</v>
      </c>
      <c r="D1046" s="237" t="s">
        <v>212</v>
      </c>
      <c r="E1046" s="238" t="s">
        <v>1532</v>
      </c>
      <c r="F1046" s="239" t="s">
        <v>1533</v>
      </c>
      <c r="G1046" s="240" t="s">
        <v>282</v>
      </c>
      <c r="H1046" s="241">
        <v>176</v>
      </c>
      <c r="I1046" s="242">
        <v>275</v>
      </c>
      <c r="J1046" s="241">
        <f>ROUND(I1046*H1046,2)</f>
        <v>48400</v>
      </c>
      <c r="K1046" s="239" t="s">
        <v>1</v>
      </c>
      <c r="L1046" s="243"/>
      <c r="M1046" s="244" t="s">
        <v>1</v>
      </c>
      <c r="N1046" s="245" t="s">
        <v>42</v>
      </c>
      <c r="O1046" s="71"/>
      <c r="P1046" s="200">
        <f>O1046*H1046</f>
        <v>0</v>
      </c>
      <c r="Q1046" s="200">
        <v>1E-4</v>
      </c>
      <c r="R1046" s="200">
        <f>Q1046*H1046</f>
        <v>1.7600000000000001E-2</v>
      </c>
      <c r="S1046" s="200">
        <v>0</v>
      </c>
      <c r="T1046" s="201">
        <f>S1046*H1046</f>
        <v>0</v>
      </c>
      <c r="U1046" s="34"/>
      <c r="V1046" s="34"/>
      <c r="W1046" s="34"/>
      <c r="X1046" s="34"/>
      <c r="Y1046" s="34"/>
      <c r="Z1046" s="34"/>
      <c r="AA1046" s="34"/>
      <c r="AB1046" s="34"/>
      <c r="AC1046" s="34"/>
      <c r="AD1046" s="34"/>
      <c r="AE1046" s="34"/>
      <c r="AR1046" s="202" t="s">
        <v>360</v>
      </c>
      <c r="AT1046" s="202" t="s">
        <v>212</v>
      </c>
      <c r="AU1046" s="202" t="s">
        <v>87</v>
      </c>
      <c r="AY1046" s="17" t="s">
        <v>171</v>
      </c>
      <c r="BE1046" s="203">
        <f>IF(N1046="základní",J1046,0)</f>
        <v>48400</v>
      </c>
      <c r="BF1046" s="203">
        <f>IF(N1046="snížená",J1046,0)</f>
        <v>0</v>
      </c>
      <c r="BG1046" s="203">
        <f>IF(N1046="zákl. přenesená",J1046,0)</f>
        <v>0</v>
      </c>
      <c r="BH1046" s="203">
        <f>IF(N1046="sníž. přenesená",J1046,0)</f>
        <v>0</v>
      </c>
      <c r="BI1046" s="203">
        <f>IF(N1046="nulová",J1046,0)</f>
        <v>0</v>
      </c>
      <c r="BJ1046" s="17" t="s">
        <v>85</v>
      </c>
      <c r="BK1046" s="203">
        <f>ROUND(I1046*H1046,2)</f>
        <v>48400</v>
      </c>
      <c r="BL1046" s="17" t="s">
        <v>264</v>
      </c>
      <c r="BM1046" s="202" t="s">
        <v>1534</v>
      </c>
    </row>
    <row r="1047" spans="1:65" s="1" customFormat="1" ht="16.5" customHeight="1">
      <c r="A1047" s="34"/>
      <c r="B1047" s="35"/>
      <c r="C1047" s="192" t="s">
        <v>1535</v>
      </c>
      <c r="D1047" s="192" t="s">
        <v>173</v>
      </c>
      <c r="E1047" s="193" t="s">
        <v>1536</v>
      </c>
      <c r="F1047" s="194" t="s">
        <v>1537</v>
      </c>
      <c r="G1047" s="195" t="s">
        <v>220</v>
      </c>
      <c r="H1047" s="196">
        <v>27</v>
      </c>
      <c r="I1047" s="197">
        <v>119</v>
      </c>
      <c r="J1047" s="196">
        <f>ROUND(I1047*H1047,2)</f>
        <v>3213</v>
      </c>
      <c r="K1047" s="194" t="s">
        <v>1</v>
      </c>
      <c r="L1047" s="39"/>
      <c r="M1047" s="198" t="s">
        <v>1</v>
      </c>
      <c r="N1047" s="199" t="s">
        <v>42</v>
      </c>
      <c r="O1047" s="71"/>
      <c r="P1047" s="200">
        <f>O1047*H1047</f>
        <v>0</v>
      </c>
      <c r="Q1047" s="200">
        <v>0</v>
      </c>
      <c r="R1047" s="200">
        <f>Q1047*H1047</f>
        <v>0</v>
      </c>
      <c r="S1047" s="200">
        <v>0</v>
      </c>
      <c r="T1047" s="201">
        <f>S1047*H1047</f>
        <v>0</v>
      </c>
      <c r="U1047" s="34"/>
      <c r="V1047" s="34"/>
      <c r="W1047" s="34"/>
      <c r="X1047" s="34"/>
      <c r="Y1047" s="34"/>
      <c r="Z1047" s="34"/>
      <c r="AA1047" s="34"/>
      <c r="AB1047" s="34"/>
      <c r="AC1047" s="34"/>
      <c r="AD1047" s="34"/>
      <c r="AE1047" s="34"/>
      <c r="AR1047" s="202" t="s">
        <v>264</v>
      </c>
      <c r="AT1047" s="202" t="s">
        <v>173</v>
      </c>
      <c r="AU1047" s="202" t="s">
        <v>87</v>
      </c>
      <c r="AY1047" s="17" t="s">
        <v>171</v>
      </c>
      <c r="BE1047" s="203">
        <f>IF(N1047="základní",J1047,0)</f>
        <v>3213</v>
      </c>
      <c r="BF1047" s="203">
        <f>IF(N1047="snížená",J1047,0)</f>
        <v>0</v>
      </c>
      <c r="BG1047" s="203">
        <f>IF(N1047="zákl. přenesená",J1047,0)</f>
        <v>0</v>
      </c>
      <c r="BH1047" s="203">
        <f>IF(N1047="sníž. přenesená",J1047,0)</f>
        <v>0</v>
      </c>
      <c r="BI1047" s="203">
        <f>IF(N1047="nulová",J1047,0)</f>
        <v>0</v>
      </c>
      <c r="BJ1047" s="17" t="s">
        <v>85</v>
      </c>
      <c r="BK1047" s="203">
        <f>ROUND(I1047*H1047,2)</f>
        <v>3213</v>
      </c>
      <c r="BL1047" s="17" t="s">
        <v>264</v>
      </c>
      <c r="BM1047" s="202" t="s">
        <v>1538</v>
      </c>
    </row>
    <row r="1048" spans="1:65" s="12" customFormat="1" ht="11.25">
      <c r="B1048" s="204"/>
      <c r="C1048" s="205"/>
      <c r="D1048" s="206" t="s">
        <v>180</v>
      </c>
      <c r="E1048" s="207" t="s">
        <v>1</v>
      </c>
      <c r="F1048" s="208" t="s">
        <v>570</v>
      </c>
      <c r="G1048" s="205"/>
      <c r="H1048" s="207" t="s">
        <v>1</v>
      </c>
      <c r="I1048" s="209"/>
      <c r="J1048" s="205"/>
      <c r="K1048" s="205"/>
      <c r="L1048" s="210"/>
      <c r="M1048" s="211"/>
      <c r="N1048" s="212"/>
      <c r="O1048" s="212"/>
      <c r="P1048" s="212"/>
      <c r="Q1048" s="212"/>
      <c r="R1048" s="212"/>
      <c r="S1048" s="212"/>
      <c r="T1048" s="213"/>
      <c r="AT1048" s="214" t="s">
        <v>180</v>
      </c>
      <c r="AU1048" s="214" t="s">
        <v>87</v>
      </c>
      <c r="AV1048" s="12" t="s">
        <v>85</v>
      </c>
      <c r="AW1048" s="12" t="s">
        <v>32</v>
      </c>
      <c r="AX1048" s="12" t="s">
        <v>77</v>
      </c>
      <c r="AY1048" s="214" t="s">
        <v>171</v>
      </c>
    </row>
    <row r="1049" spans="1:65" s="13" customFormat="1" ht="11.25">
      <c r="B1049" s="215"/>
      <c r="C1049" s="216"/>
      <c r="D1049" s="206" t="s">
        <v>180</v>
      </c>
      <c r="E1049" s="217" t="s">
        <v>1</v>
      </c>
      <c r="F1049" s="218" t="s">
        <v>1286</v>
      </c>
      <c r="G1049" s="216"/>
      <c r="H1049" s="219">
        <v>27</v>
      </c>
      <c r="I1049" s="220"/>
      <c r="J1049" s="216"/>
      <c r="K1049" s="216"/>
      <c r="L1049" s="221"/>
      <c r="M1049" s="222"/>
      <c r="N1049" s="223"/>
      <c r="O1049" s="223"/>
      <c r="P1049" s="223"/>
      <c r="Q1049" s="223"/>
      <c r="R1049" s="223"/>
      <c r="S1049" s="223"/>
      <c r="T1049" s="224"/>
      <c r="AT1049" s="225" t="s">
        <v>180</v>
      </c>
      <c r="AU1049" s="225" t="s">
        <v>87</v>
      </c>
      <c r="AV1049" s="13" t="s">
        <v>87</v>
      </c>
      <c r="AW1049" s="13" t="s">
        <v>32</v>
      </c>
      <c r="AX1049" s="13" t="s">
        <v>85</v>
      </c>
      <c r="AY1049" s="225" t="s">
        <v>171</v>
      </c>
    </row>
    <row r="1050" spans="1:65" s="1" customFormat="1" ht="16.5" customHeight="1">
      <c r="A1050" s="34"/>
      <c r="B1050" s="35"/>
      <c r="C1050" s="192" t="s">
        <v>1539</v>
      </c>
      <c r="D1050" s="192" t="s">
        <v>173</v>
      </c>
      <c r="E1050" s="193" t="s">
        <v>1540</v>
      </c>
      <c r="F1050" s="194" t="s">
        <v>1541</v>
      </c>
      <c r="G1050" s="195" t="s">
        <v>220</v>
      </c>
      <c r="H1050" s="196">
        <v>260</v>
      </c>
      <c r="I1050" s="197">
        <v>50</v>
      </c>
      <c r="J1050" s="196">
        <f>ROUND(I1050*H1050,2)</f>
        <v>13000</v>
      </c>
      <c r="K1050" s="194" t="s">
        <v>177</v>
      </c>
      <c r="L1050" s="39"/>
      <c r="M1050" s="198" t="s">
        <v>1</v>
      </c>
      <c r="N1050" s="199" t="s">
        <v>42</v>
      </c>
      <c r="O1050" s="71"/>
      <c r="P1050" s="200">
        <f>O1050*H1050</f>
        <v>0</v>
      </c>
      <c r="Q1050" s="200">
        <v>1.3999999999999999E-4</v>
      </c>
      <c r="R1050" s="200">
        <f>Q1050*H1050</f>
        <v>3.6399999999999995E-2</v>
      </c>
      <c r="S1050" s="200">
        <v>0</v>
      </c>
      <c r="T1050" s="201">
        <f>S1050*H1050</f>
        <v>0</v>
      </c>
      <c r="U1050" s="34"/>
      <c r="V1050" s="34"/>
      <c r="W1050" s="34"/>
      <c r="X1050" s="34"/>
      <c r="Y1050" s="34"/>
      <c r="Z1050" s="34"/>
      <c r="AA1050" s="34"/>
      <c r="AB1050" s="34"/>
      <c r="AC1050" s="34"/>
      <c r="AD1050" s="34"/>
      <c r="AE1050" s="34"/>
      <c r="AR1050" s="202" t="s">
        <v>264</v>
      </c>
      <c r="AT1050" s="202" t="s">
        <v>173</v>
      </c>
      <c r="AU1050" s="202" t="s">
        <v>87</v>
      </c>
      <c r="AY1050" s="17" t="s">
        <v>171</v>
      </c>
      <c r="BE1050" s="203">
        <f>IF(N1050="základní",J1050,0)</f>
        <v>13000</v>
      </c>
      <c r="BF1050" s="203">
        <f>IF(N1050="snížená",J1050,0)</f>
        <v>0</v>
      </c>
      <c r="BG1050" s="203">
        <f>IF(N1050="zákl. přenesená",J1050,0)</f>
        <v>0</v>
      </c>
      <c r="BH1050" s="203">
        <f>IF(N1050="sníž. přenesená",J1050,0)</f>
        <v>0</v>
      </c>
      <c r="BI1050" s="203">
        <f>IF(N1050="nulová",J1050,0)</f>
        <v>0</v>
      </c>
      <c r="BJ1050" s="17" t="s">
        <v>85</v>
      </c>
      <c r="BK1050" s="203">
        <f>ROUND(I1050*H1050,2)</f>
        <v>13000</v>
      </c>
      <c r="BL1050" s="17" t="s">
        <v>264</v>
      </c>
      <c r="BM1050" s="202" t="s">
        <v>1542</v>
      </c>
    </row>
    <row r="1051" spans="1:65" s="12" customFormat="1" ht="11.25">
      <c r="B1051" s="204"/>
      <c r="C1051" s="205"/>
      <c r="D1051" s="206" t="s">
        <v>180</v>
      </c>
      <c r="E1051" s="207" t="s">
        <v>1</v>
      </c>
      <c r="F1051" s="208" t="s">
        <v>1543</v>
      </c>
      <c r="G1051" s="205"/>
      <c r="H1051" s="207" t="s">
        <v>1</v>
      </c>
      <c r="I1051" s="209"/>
      <c r="J1051" s="205"/>
      <c r="K1051" s="205"/>
      <c r="L1051" s="210"/>
      <c r="M1051" s="211"/>
      <c r="N1051" s="212"/>
      <c r="O1051" s="212"/>
      <c r="P1051" s="212"/>
      <c r="Q1051" s="212"/>
      <c r="R1051" s="212"/>
      <c r="S1051" s="212"/>
      <c r="T1051" s="213"/>
      <c r="AT1051" s="214" t="s">
        <v>180</v>
      </c>
      <c r="AU1051" s="214" t="s">
        <v>87</v>
      </c>
      <c r="AV1051" s="12" t="s">
        <v>85</v>
      </c>
      <c r="AW1051" s="12" t="s">
        <v>32</v>
      </c>
      <c r="AX1051" s="12" t="s">
        <v>77</v>
      </c>
      <c r="AY1051" s="214" t="s">
        <v>171</v>
      </c>
    </row>
    <row r="1052" spans="1:65" s="13" customFormat="1" ht="11.25">
      <c r="B1052" s="215"/>
      <c r="C1052" s="216"/>
      <c r="D1052" s="206" t="s">
        <v>180</v>
      </c>
      <c r="E1052" s="217" t="s">
        <v>1</v>
      </c>
      <c r="F1052" s="218" t="s">
        <v>1080</v>
      </c>
      <c r="G1052" s="216"/>
      <c r="H1052" s="219">
        <v>260</v>
      </c>
      <c r="I1052" s="220"/>
      <c r="J1052" s="216"/>
      <c r="K1052" s="216"/>
      <c r="L1052" s="221"/>
      <c r="M1052" s="222"/>
      <c r="N1052" s="223"/>
      <c r="O1052" s="223"/>
      <c r="P1052" s="223"/>
      <c r="Q1052" s="223"/>
      <c r="R1052" s="223"/>
      <c r="S1052" s="223"/>
      <c r="T1052" s="224"/>
      <c r="AT1052" s="225" t="s">
        <v>180</v>
      </c>
      <c r="AU1052" s="225" t="s">
        <v>87</v>
      </c>
      <c r="AV1052" s="13" t="s">
        <v>87</v>
      </c>
      <c r="AW1052" s="13" t="s">
        <v>32</v>
      </c>
      <c r="AX1052" s="13" t="s">
        <v>85</v>
      </c>
      <c r="AY1052" s="225" t="s">
        <v>171</v>
      </c>
    </row>
    <row r="1053" spans="1:65" s="1" customFormat="1" ht="24.2" customHeight="1">
      <c r="A1053" s="34"/>
      <c r="B1053" s="35"/>
      <c r="C1053" s="192" t="s">
        <v>1544</v>
      </c>
      <c r="D1053" s="192" t="s">
        <v>173</v>
      </c>
      <c r="E1053" s="193" t="s">
        <v>1545</v>
      </c>
      <c r="F1053" s="194" t="s">
        <v>1546</v>
      </c>
      <c r="G1053" s="195" t="s">
        <v>198</v>
      </c>
      <c r="H1053" s="196">
        <v>0.15</v>
      </c>
      <c r="I1053" s="197">
        <v>13200</v>
      </c>
      <c r="J1053" s="196">
        <f>ROUND(I1053*H1053,2)</f>
        <v>1980</v>
      </c>
      <c r="K1053" s="194" t="s">
        <v>177</v>
      </c>
      <c r="L1053" s="39"/>
      <c r="M1053" s="198" t="s">
        <v>1</v>
      </c>
      <c r="N1053" s="199" t="s">
        <v>42</v>
      </c>
      <c r="O1053" s="71"/>
      <c r="P1053" s="200">
        <f>O1053*H1053</f>
        <v>0</v>
      </c>
      <c r="Q1053" s="200">
        <v>0</v>
      </c>
      <c r="R1053" s="200">
        <f>Q1053*H1053</f>
        <v>0</v>
      </c>
      <c r="S1053" s="200">
        <v>0</v>
      </c>
      <c r="T1053" s="201">
        <f>S1053*H1053</f>
        <v>0</v>
      </c>
      <c r="U1053" s="34"/>
      <c r="V1053" s="34"/>
      <c r="W1053" s="34"/>
      <c r="X1053" s="34"/>
      <c r="Y1053" s="34"/>
      <c r="Z1053" s="34"/>
      <c r="AA1053" s="34"/>
      <c r="AB1053" s="34"/>
      <c r="AC1053" s="34"/>
      <c r="AD1053" s="34"/>
      <c r="AE1053" s="34"/>
      <c r="AR1053" s="202" t="s">
        <v>264</v>
      </c>
      <c r="AT1053" s="202" t="s">
        <v>173</v>
      </c>
      <c r="AU1053" s="202" t="s">
        <v>87</v>
      </c>
      <c r="AY1053" s="17" t="s">
        <v>171</v>
      </c>
      <c r="BE1053" s="203">
        <f>IF(N1053="základní",J1053,0)</f>
        <v>1980</v>
      </c>
      <c r="BF1053" s="203">
        <f>IF(N1053="snížená",J1053,0)</f>
        <v>0</v>
      </c>
      <c r="BG1053" s="203">
        <f>IF(N1053="zákl. přenesená",J1053,0)</f>
        <v>0</v>
      </c>
      <c r="BH1053" s="203">
        <f>IF(N1053="sníž. přenesená",J1053,0)</f>
        <v>0</v>
      </c>
      <c r="BI1053" s="203">
        <f>IF(N1053="nulová",J1053,0)</f>
        <v>0</v>
      </c>
      <c r="BJ1053" s="17" t="s">
        <v>85</v>
      </c>
      <c r="BK1053" s="203">
        <f>ROUND(I1053*H1053,2)</f>
        <v>1980</v>
      </c>
      <c r="BL1053" s="17" t="s">
        <v>264</v>
      </c>
      <c r="BM1053" s="202" t="s">
        <v>1547</v>
      </c>
    </row>
    <row r="1054" spans="1:65" s="11" customFormat="1" ht="22.9" customHeight="1">
      <c r="B1054" s="176"/>
      <c r="C1054" s="177"/>
      <c r="D1054" s="178" t="s">
        <v>76</v>
      </c>
      <c r="E1054" s="190" t="s">
        <v>1548</v>
      </c>
      <c r="F1054" s="190" t="s">
        <v>1549</v>
      </c>
      <c r="G1054" s="177"/>
      <c r="H1054" s="177"/>
      <c r="I1054" s="180"/>
      <c r="J1054" s="191">
        <f>BK1054</f>
        <v>248968.9</v>
      </c>
      <c r="K1054" s="177"/>
      <c r="L1054" s="182"/>
      <c r="M1054" s="183"/>
      <c r="N1054" s="184"/>
      <c r="O1054" s="184"/>
      <c r="P1054" s="185">
        <f>SUM(P1055:P1092)</f>
        <v>0</v>
      </c>
      <c r="Q1054" s="184"/>
      <c r="R1054" s="185">
        <f>SUM(R1055:R1092)</f>
        <v>0.1578</v>
      </c>
      <c r="S1054" s="184"/>
      <c r="T1054" s="186">
        <f>SUM(T1055:T1092)</f>
        <v>0</v>
      </c>
      <c r="AR1054" s="187" t="s">
        <v>87</v>
      </c>
      <c r="AT1054" s="188" t="s">
        <v>76</v>
      </c>
      <c r="AU1054" s="188" t="s">
        <v>85</v>
      </c>
      <c r="AY1054" s="187" t="s">
        <v>171</v>
      </c>
      <c r="BK1054" s="189">
        <f>SUM(BK1055:BK1092)</f>
        <v>248968.9</v>
      </c>
    </row>
    <row r="1055" spans="1:65" s="1" customFormat="1" ht="24.2" customHeight="1">
      <c r="A1055" s="34"/>
      <c r="B1055" s="35"/>
      <c r="C1055" s="192" t="s">
        <v>1550</v>
      </c>
      <c r="D1055" s="192" t="s">
        <v>173</v>
      </c>
      <c r="E1055" s="193" t="s">
        <v>1551</v>
      </c>
      <c r="F1055" s="194" t="s">
        <v>1552</v>
      </c>
      <c r="G1055" s="195" t="s">
        <v>308</v>
      </c>
      <c r="H1055" s="196">
        <v>4</v>
      </c>
      <c r="I1055" s="197">
        <v>161</v>
      </c>
      <c r="J1055" s="196">
        <f>ROUND(I1055*H1055,2)</f>
        <v>644</v>
      </c>
      <c r="K1055" s="194" t="s">
        <v>177</v>
      </c>
      <c r="L1055" s="39"/>
      <c r="M1055" s="198" t="s">
        <v>1</v>
      </c>
      <c r="N1055" s="199" t="s">
        <v>42</v>
      </c>
      <c r="O1055" s="71"/>
      <c r="P1055" s="200">
        <f>O1055*H1055</f>
        <v>0</v>
      </c>
      <c r="Q1055" s="200">
        <v>0</v>
      </c>
      <c r="R1055" s="200">
        <f>Q1055*H1055</f>
        <v>0</v>
      </c>
      <c r="S1055" s="200">
        <v>0</v>
      </c>
      <c r="T1055" s="201">
        <f>S1055*H1055</f>
        <v>0</v>
      </c>
      <c r="U1055" s="34"/>
      <c r="V1055" s="34"/>
      <c r="W1055" s="34"/>
      <c r="X1055" s="34"/>
      <c r="Y1055" s="34"/>
      <c r="Z1055" s="34"/>
      <c r="AA1055" s="34"/>
      <c r="AB1055" s="34"/>
      <c r="AC1055" s="34"/>
      <c r="AD1055" s="34"/>
      <c r="AE1055" s="34"/>
      <c r="AR1055" s="202" t="s">
        <v>264</v>
      </c>
      <c r="AT1055" s="202" t="s">
        <v>173</v>
      </c>
      <c r="AU1055" s="202" t="s">
        <v>87</v>
      </c>
      <c r="AY1055" s="17" t="s">
        <v>171</v>
      </c>
      <c r="BE1055" s="203">
        <f>IF(N1055="základní",J1055,0)</f>
        <v>644</v>
      </c>
      <c r="BF1055" s="203">
        <f>IF(N1055="snížená",J1055,0)</f>
        <v>0</v>
      </c>
      <c r="BG1055" s="203">
        <f>IF(N1055="zákl. přenesená",J1055,0)</f>
        <v>0</v>
      </c>
      <c r="BH1055" s="203">
        <f>IF(N1055="sníž. přenesená",J1055,0)</f>
        <v>0</v>
      </c>
      <c r="BI1055" s="203">
        <f>IF(N1055="nulová",J1055,0)</f>
        <v>0</v>
      </c>
      <c r="BJ1055" s="17" t="s">
        <v>85</v>
      </c>
      <c r="BK1055" s="203">
        <f>ROUND(I1055*H1055,2)</f>
        <v>644</v>
      </c>
      <c r="BL1055" s="17" t="s">
        <v>264</v>
      </c>
      <c r="BM1055" s="202" t="s">
        <v>1553</v>
      </c>
    </row>
    <row r="1056" spans="1:65" s="12" customFormat="1" ht="11.25">
      <c r="B1056" s="204"/>
      <c r="C1056" s="205"/>
      <c r="D1056" s="206" t="s">
        <v>180</v>
      </c>
      <c r="E1056" s="207" t="s">
        <v>1</v>
      </c>
      <c r="F1056" s="208" t="s">
        <v>1554</v>
      </c>
      <c r="G1056" s="205"/>
      <c r="H1056" s="207" t="s">
        <v>1</v>
      </c>
      <c r="I1056" s="209"/>
      <c r="J1056" s="205"/>
      <c r="K1056" s="205"/>
      <c r="L1056" s="210"/>
      <c r="M1056" s="211"/>
      <c r="N1056" s="212"/>
      <c r="O1056" s="212"/>
      <c r="P1056" s="212"/>
      <c r="Q1056" s="212"/>
      <c r="R1056" s="212"/>
      <c r="S1056" s="212"/>
      <c r="T1056" s="213"/>
      <c r="AT1056" s="214" t="s">
        <v>180</v>
      </c>
      <c r="AU1056" s="214" t="s">
        <v>87</v>
      </c>
      <c r="AV1056" s="12" t="s">
        <v>85</v>
      </c>
      <c r="AW1056" s="12" t="s">
        <v>32</v>
      </c>
      <c r="AX1056" s="12" t="s">
        <v>77</v>
      </c>
      <c r="AY1056" s="214" t="s">
        <v>171</v>
      </c>
    </row>
    <row r="1057" spans="1:65" s="13" customFormat="1" ht="11.25">
      <c r="B1057" s="215"/>
      <c r="C1057" s="216"/>
      <c r="D1057" s="206" t="s">
        <v>180</v>
      </c>
      <c r="E1057" s="217" t="s">
        <v>1</v>
      </c>
      <c r="F1057" s="218" t="s">
        <v>178</v>
      </c>
      <c r="G1057" s="216"/>
      <c r="H1057" s="219">
        <v>4</v>
      </c>
      <c r="I1057" s="220"/>
      <c r="J1057" s="216"/>
      <c r="K1057" s="216"/>
      <c r="L1057" s="221"/>
      <c r="M1057" s="222"/>
      <c r="N1057" s="223"/>
      <c r="O1057" s="223"/>
      <c r="P1057" s="223"/>
      <c r="Q1057" s="223"/>
      <c r="R1057" s="223"/>
      <c r="S1057" s="223"/>
      <c r="T1057" s="224"/>
      <c r="AT1057" s="225" t="s">
        <v>180</v>
      </c>
      <c r="AU1057" s="225" t="s">
        <v>87</v>
      </c>
      <c r="AV1057" s="13" t="s">
        <v>87</v>
      </c>
      <c r="AW1057" s="13" t="s">
        <v>32</v>
      </c>
      <c r="AX1057" s="13" t="s">
        <v>85</v>
      </c>
      <c r="AY1057" s="225" t="s">
        <v>171</v>
      </c>
    </row>
    <row r="1058" spans="1:65" s="1" customFormat="1" ht="24.2" customHeight="1">
      <c r="A1058" s="34"/>
      <c r="B1058" s="35"/>
      <c r="C1058" s="192" t="s">
        <v>1555</v>
      </c>
      <c r="D1058" s="192" t="s">
        <v>173</v>
      </c>
      <c r="E1058" s="193" t="s">
        <v>1556</v>
      </c>
      <c r="F1058" s="194" t="s">
        <v>1557</v>
      </c>
      <c r="G1058" s="195" t="s">
        <v>308</v>
      </c>
      <c r="H1058" s="196">
        <v>12</v>
      </c>
      <c r="I1058" s="197">
        <v>216</v>
      </c>
      <c r="J1058" s="196">
        <f>ROUND(I1058*H1058,2)</f>
        <v>2592</v>
      </c>
      <c r="K1058" s="194" t="s">
        <v>177</v>
      </c>
      <c r="L1058" s="39"/>
      <c r="M1058" s="198" t="s">
        <v>1</v>
      </c>
      <c r="N1058" s="199" t="s">
        <v>42</v>
      </c>
      <c r="O1058" s="71"/>
      <c r="P1058" s="200">
        <f>O1058*H1058</f>
        <v>0</v>
      </c>
      <c r="Q1058" s="200">
        <v>0</v>
      </c>
      <c r="R1058" s="200">
        <f>Q1058*H1058</f>
        <v>0</v>
      </c>
      <c r="S1058" s="200">
        <v>0</v>
      </c>
      <c r="T1058" s="201">
        <f>S1058*H1058</f>
        <v>0</v>
      </c>
      <c r="U1058" s="34"/>
      <c r="V1058" s="34"/>
      <c r="W1058" s="34"/>
      <c r="X1058" s="34"/>
      <c r="Y1058" s="34"/>
      <c r="Z1058" s="34"/>
      <c r="AA1058" s="34"/>
      <c r="AB1058" s="34"/>
      <c r="AC1058" s="34"/>
      <c r="AD1058" s="34"/>
      <c r="AE1058" s="34"/>
      <c r="AR1058" s="202" t="s">
        <v>264</v>
      </c>
      <c r="AT1058" s="202" t="s">
        <v>173</v>
      </c>
      <c r="AU1058" s="202" t="s">
        <v>87</v>
      </c>
      <c r="AY1058" s="17" t="s">
        <v>171</v>
      </c>
      <c r="BE1058" s="203">
        <f>IF(N1058="základní",J1058,0)</f>
        <v>2592</v>
      </c>
      <c r="BF1058" s="203">
        <f>IF(N1058="snížená",J1058,0)</f>
        <v>0</v>
      </c>
      <c r="BG1058" s="203">
        <f>IF(N1058="zákl. přenesená",J1058,0)</f>
        <v>0</v>
      </c>
      <c r="BH1058" s="203">
        <f>IF(N1058="sníž. přenesená",J1058,0)</f>
        <v>0</v>
      </c>
      <c r="BI1058" s="203">
        <f>IF(N1058="nulová",J1058,0)</f>
        <v>0</v>
      </c>
      <c r="BJ1058" s="17" t="s">
        <v>85</v>
      </c>
      <c r="BK1058" s="203">
        <f>ROUND(I1058*H1058,2)</f>
        <v>2592</v>
      </c>
      <c r="BL1058" s="17" t="s">
        <v>264</v>
      </c>
      <c r="BM1058" s="202" t="s">
        <v>1558</v>
      </c>
    </row>
    <row r="1059" spans="1:65" s="12" customFormat="1" ht="11.25">
      <c r="B1059" s="204"/>
      <c r="C1059" s="205"/>
      <c r="D1059" s="206" t="s">
        <v>180</v>
      </c>
      <c r="E1059" s="207" t="s">
        <v>1</v>
      </c>
      <c r="F1059" s="208" t="s">
        <v>1554</v>
      </c>
      <c r="G1059" s="205"/>
      <c r="H1059" s="207" t="s">
        <v>1</v>
      </c>
      <c r="I1059" s="209"/>
      <c r="J1059" s="205"/>
      <c r="K1059" s="205"/>
      <c r="L1059" s="210"/>
      <c r="M1059" s="211"/>
      <c r="N1059" s="212"/>
      <c r="O1059" s="212"/>
      <c r="P1059" s="212"/>
      <c r="Q1059" s="212"/>
      <c r="R1059" s="212"/>
      <c r="S1059" s="212"/>
      <c r="T1059" s="213"/>
      <c r="AT1059" s="214" t="s">
        <v>180</v>
      </c>
      <c r="AU1059" s="214" t="s">
        <v>87</v>
      </c>
      <c r="AV1059" s="12" t="s">
        <v>85</v>
      </c>
      <c r="AW1059" s="12" t="s">
        <v>32</v>
      </c>
      <c r="AX1059" s="12" t="s">
        <v>77</v>
      </c>
      <c r="AY1059" s="214" t="s">
        <v>171</v>
      </c>
    </row>
    <row r="1060" spans="1:65" s="13" customFormat="1" ht="11.25">
      <c r="B1060" s="215"/>
      <c r="C1060" s="216"/>
      <c r="D1060" s="206" t="s">
        <v>180</v>
      </c>
      <c r="E1060" s="217" t="s">
        <v>1</v>
      </c>
      <c r="F1060" s="218" t="s">
        <v>243</v>
      </c>
      <c r="G1060" s="216"/>
      <c r="H1060" s="219">
        <v>12</v>
      </c>
      <c r="I1060" s="220"/>
      <c r="J1060" s="216"/>
      <c r="K1060" s="216"/>
      <c r="L1060" s="221"/>
      <c r="M1060" s="222"/>
      <c r="N1060" s="223"/>
      <c r="O1060" s="223"/>
      <c r="P1060" s="223"/>
      <c r="Q1060" s="223"/>
      <c r="R1060" s="223"/>
      <c r="S1060" s="223"/>
      <c r="T1060" s="224"/>
      <c r="AT1060" s="225" t="s">
        <v>180</v>
      </c>
      <c r="AU1060" s="225" t="s">
        <v>87</v>
      </c>
      <c r="AV1060" s="13" t="s">
        <v>87</v>
      </c>
      <c r="AW1060" s="13" t="s">
        <v>32</v>
      </c>
      <c r="AX1060" s="13" t="s">
        <v>85</v>
      </c>
      <c r="AY1060" s="225" t="s">
        <v>171</v>
      </c>
    </row>
    <row r="1061" spans="1:65" s="1" customFormat="1" ht="24.2" customHeight="1">
      <c r="A1061" s="34"/>
      <c r="B1061" s="35"/>
      <c r="C1061" s="192" t="s">
        <v>1559</v>
      </c>
      <c r="D1061" s="192" t="s">
        <v>173</v>
      </c>
      <c r="E1061" s="193" t="s">
        <v>1560</v>
      </c>
      <c r="F1061" s="194" t="s">
        <v>1561</v>
      </c>
      <c r="G1061" s="195" t="s">
        <v>308</v>
      </c>
      <c r="H1061" s="196">
        <v>3</v>
      </c>
      <c r="I1061" s="197">
        <v>396</v>
      </c>
      <c r="J1061" s="196">
        <f>ROUND(I1061*H1061,2)</f>
        <v>1188</v>
      </c>
      <c r="K1061" s="194" t="s">
        <v>177</v>
      </c>
      <c r="L1061" s="39"/>
      <c r="M1061" s="198" t="s">
        <v>1</v>
      </c>
      <c r="N1061" s="199" t="s">
        <v>42</v>
      </c>
      <c r="O1061" s="71"/>
      <c r="P1061" s="200">
        <f>O1061*H1061</f>
        <v>0</v>
      </c>
      <c r="Q1061" s="200">
        <v>0</v>
      </c>
      <c r="R1061" s="200">
        <f>Q1061*H1061</f>
        <v>0</v>
      </c>
      <c r="S1061" s="200">
        <v>0</v>
      </c>
      <c r="T1061" s="201">
        <f>S1061*H1061</f>
        <v>0</v>
      </c>
      <c r="U1061" s="34"/>
      <c r="V1061" s="34"/>
      <c r="W1061" s="34"/>
      <c r="X1061" s="34"/>
      <c r="Y1061" s="34"/>
      <c r="Z1061" s="34"/>
      <c r="AA1061" s="34"/>
      <c r="AB1061" s="34"/>
      <c r="AC1061" s="34"/>
      <c r="AD1061" s="34"/>
      <c r="AE1061" s="34"/>
      <c r="AR1061" s="202" t="s">
        <v>264</v>
      </c>
      <c r="AT1061" s="202" t="s">
        <v>173</v>
      </c>
      <c r="AU1061" s="202" t="s">
        <v>87</v>
      </c>
      <c r="AY1061" s="17" t="s">
        <v>171</v>
      </c>
      <c r="BE1061" s="203">
        <f>IF(N1061="základní",J1061,0)</f>
        <v>1188</v>
      </c>
      <c r="BF1061" s="203">
        <f>IF(N1061="snížená",J1061,0)</f>
        <v>0</v>
      </c>
      <c r="BG1061" s="203">
        <f>IF(N1061="zákl. přenesená",J1061,0)</f>
        <v>0</v>
      </c>
      <c r="BH1061" s="203">
        <f>IF(N1061="sníž. přenesená",J1061,0)</f>
        <v>0</v>
      </c>
      <c r="BI1061" s="203">
        <f>IF(N1061="nulová",J1061,0)</f>
        <v>0</v>
      </c>
      <c r="BJ1061" s="17" t="s">
        <v>85</v>
      </c>
      <c r="BK1061" s="203">
        <f>ROUND(I1061*H1061,2)</f>
        <v>1188</v>
      </c>
      <c r="BL1061" s="17" t="s">
        <v>264</v>
      </c>
      <c r="BM1061" s="202" t="s">
        <v>1562</v>
      </c>
    </row>
    <row r="1062" spans="1:65" s="12" customFormat="1" ht="11.25">
      <c r="B1062" s="204"/>
      <c r="C1062" s="205"/>
      <c r="D1062" s="206" t="s">
        <v>180</v>
      </c>
      <c r="E1062" s="207" t="s">
        <v>1</v>
      </c>
      <c r="F1062" s="208" t="s">
        <v>1554</v>
      </c>
      <c r="G1062" s="205"/>
      <c r="H1062" s="207" t="s">
        <v>1</v>
      </c>
      <c r="I1062" s="209"/>
      <c r="J1062" s="205"/>
      <c r="K1062" s="205"/>
      <c r="L1062" s="210"/>
      <c r="M1062" s="211"/>
      <c r="N1062" s="212"/>
      <c r="O1062" s="212"/>
      <c r="P1062" s="212"/>
      <c r="Q1062" s="212"/>
      <c r="R1062" s="212"/>
      <c r="S1062" s="212"/>
      <c r="T1062" s="213"/>
      <c r="AT1062" s="214" t="s">
        <v>180</v>
      </c>
      <c r="AU1062" s="214" t="s">
        <v>87</v>
      </c>
      <c r="AV1062" s="12" t="s">
        <v>85</v>
      </c>
      <c r="AW1062" s="12" t="s">
        <v>32</v>
      </c>
      <c r="AX1062" s="12" t="s">
        <v>77</v>
      </c>
      <c r="AY1062" s="214" t="s">
        <v>171</v>
      </c>
    </row>
    <row r="1063" spans="1:65" s="13" customFormat="1" ht="11.25">
      <c r="B1063" s="215"/>
      <c r="C1063" s="216"/>
      <c r="D1063" s="206" t="s">
        <v>180</v>
      </c>
      <c r="E1063" s="217" t="s">
        <v>1</v>
      </c>
      <c r="F1063" s="218" t="s">
        <v>186</v>
      </c>
      <c r="G1063" s="216"/>
      <c r="H1063" s="219">
        <v>3</v>
      </c>
      <c r="I1063" s="220"/>
      <c r="J1063" s="216"/>
      <c r="K1063" s="216"/>
      <c r="L1063" s="221"/>
      <c r="M1063" s="222"/>
      <c r="N1063" s="223"/>
      <c r="O1063" s="223"/>
      <c r="P1063" s="223"/>
      <c r="Q1063" s="223"/>
      <c r="R1063" s="223"/>
      <c r="S1063" s="223"/>
      <c r="T1063" s="224"/>
      <c r="AT1063" s="225" t="s">
        <v>180</v>
      </c>
      <c r="AU1063" s="225" t="s">
        <v>87</v>
      </c>
      <c r="AV1063" s="13" t="s">
        <v>87</v>
      </c>
      <c r="AW1063" s="13" t="s">
        <v>32</v>
      </c>
      <c r="AX1063" s="13" t="s">
        <v>85</v>
      </c>
      <c r="AY1063" s="225" t="s">
        <v>171</v>
      </c>
    </row>
    <row r="1064" spans="1:65" s="1" customFormat="1" ht="24.2" customHeight="1">
      <c r="A1064" s="34"/>
      <c r="B1064" s="35"/>
      <c r="C1064" s="237" t="s">
        <v>1563</v>
      </c>
      <c r="D1064" s="237" t="s">
        <v>212</v>
      </c>
      <c r="E1064" s="238" t="s">
        <v>1564</v>
      </c>
      <c r="F1064" s="239" t="s">
        <v>1565</v>
      </c>
      <c r="G1064" s="240" t="s">
        <v>282</v>
      </c>
      <c r="H1064" s="241">
        <v>26.1</v>
      </c>
      <c r="I1064" s="242">
        <v>400</v>
      </c>
      <c r="J1064" s="241">
        <f>ROUND(I1064*H1064,2)</f>
        <v>10440</v>
      </c>
      <c r="K1064" s="239" t="s">
        <v>177</v>
      </c>
      <c r="L1064" s="243"/>
      <c r="M1064" s="244" t="s">
        <v>1</v>
      </c>
      <c r="N1064" s="245" t="s">
        <v>42</v>
      </c>
      <c r="O1064" s="71"/>
      <c r="P1064" s="200">
        <f>O1064*H1064</f>
        <v>0</v>
      </c>
      <c r="Q1064" s="200">
        <v>3.0000000000000001E-3</v>
      </c>
      <c r="R1064" s="200">
        <f>Q1064*H1064</f>
        <v>7.8300000000000008E-2</v>
      </c>
      <c r="S1064" s="200">
        <v>0</v>
      </c>
      <c r="T1064" s="201">
        <f>S1064*H1064</f>
        <v>0</v>
      </c>
      <c r="U1064" s="34"/>
      <c r="V1064" s="34"/>
      <c r="W1064" s="34"/>
      <c r="X1064" s="34"/>
      <c r="Y1064" s="34"/>
      <c r="Z1064" s="34"/>
      <c r="AA1064" s="34"/>
      <c r="AB1064" s="34"/>
      <c r="AC1064" s="34"/>
      <c r="AD1064" s="34"/>
      <c r="AE1064" s="34"/>
      <c r="AR1064" s="202" t="s">
        <v>360</v>
      </c>
      <c r="AT1064" s="202" t="s">
        <v>212</v>
      </c>
      <c r="AU1064" s="202" t="s">
        <v>87</v>
      </c>
      <c r="AY1064" s="17" t="s">
        <v>171</v>
      </c>
      <c r="BE1064" s="203">
        <f>IF(N1064="základní",J1064,0)</f>
        <v>10440</v>
      </c>
      <c r="BF1064" s="203">
        <f>IF(N1064="snížená",J1064,0)</f>
        <v>0</v>
      </c>
      <c r="BG1064" s="203">
        <f>IF(N1064="zákl. přenesená",J1064,0)</f>
        <v>0</v>
      </c>
      <c r="BH1064" s="203">
        <f>IF(N1064="sníž. přenesená",J1064,0)</f>
        <v>0</v>
      </c>
      <c r="BI1064" s="203">
        <f>IF(N1064="nulová",J1064,0)</f>
        <v>0</v>
      </c>
      <c r="BJ1064" s="17" t="s">
        <v>85</v>
      </c>
      <c r="BK1064" s="203">
        <f>ROUND(I1064*H1064,2)</f>
        <v>10440</v>
      </c>
      <c r="BL1064" s="17" t="s">
        <v>264</v>
      </c>
      <c r="BM1064" s="202" t="s">
        <v>1566</v>
      </c>
    </row>
    <row r="1065" spans="1:65" s="13" customFormat="1" ht="11.25">
      <c r="B1065" s="215"/>
      <c r="C1065" s="216"/>
      <c r="D1065" s="206" t="s">
        <v>180</v>
      </c>
      <c r="E1065" s="217" t="s">
        <v>1</v>
      </c>
      <c r="F1065" s="218" t="s">
        <v>1567</v>
      </c>
      <c r="G1065" s="216"/>
      <c r="H1065" s="219">
        <v>10.050000000000001</v>
      </c>
      <c r="I1065" s="220"/>
      <c r="J1065" s="216"/>
      <c r="K1065" s="216"/>
      <c r="L1065" s="221"/>
      <c r="M1065" s="222"/>
      <c r="N1065" s="223"/>
      <c r="O1065" s="223"/>
      <c r="P1065" s="223"/>
      <c r="Q1065" s="223"/>
      <c r="R1065" s="223"/>
      <c r="S1065" s="223"/>
      <c r="T1065" s="224"/>
      <c r="AT1065" s="225" t="s">
        <v>180</v>
      </c>
      <c r="AU1065" s="225" t="s">
        <v>87</v>
      </c>
      <c r="AV1065" s="13" t="s">
        <v>87</v>
      </c>
      <c r="AW1065" s="13" t="s">
        <v>32</v>
      </c>
      <c r="AX1065" s="13" t="s">
        <v>77</v>
      </c>
      <c r="AY1065" s="225" t="s">
        <v>171</v>
      </c>
    </row>
    <row r="1066" spans="1:65" s="13" customFormat="1" ht="11.25">
      <c r="B1066" s="215"/>
      <c r="C1066" s="216"/>
      <c r="D1066" s="206" t="s">
        <v>180</v>
      </c>
      <c r="E1066" s="217" t="s">
        <v>1</v>
      </c>
      <c r="F1066" s="218" t="s">
        <v>1568</v>
      </c>
      <c r="G1066" s="216"/>
      <c r="H1066" s="219">
        <v>9</v>
      </c>
      <c r="I1066" s="220"/>
      <c r="J1066" s="216"/>
      <c r="K1066" s="216"/>
      <c r="L1066" s="221"/>
      <c r="M1066" s="222"/>
      <c r="N1066" s="223"/>
      <c r="O1066" s="223"/>
      <c r="P1066" s="223"/>
      <c r="Q1066" s="223"/>
      <c r="R1066" s="223"/>
      <c r="S1066" s="223"/>
      <c r="T1066" s="224"/>
      <c r="AT1066" s="225" t="s">
        <v>180</v>
      </c>
      <c r="AU1066" s="225" t="s">
        <v>87</v>
      </c>
      <c r="AV1066" s="13" t="s">
        <v>87</v>
      </c>
      <c r="AW1066" s="13" t="s">
        <v>32</v>
      </c>
      <c r="AX1066" s="13" t="s">
        <v>77</v>
      </c>
      <c r="AY1066" s="225" t="s">
        <v>171</v>
      </c>
    </row>
    <row r="1067" spans="1:65" s="13" customFormat="1" ht="11.25">
      <c r="B1067" s="215"/>
      <c r="C1067" s="216"/>
      <c r="D1067" s="206" t="s">
        <v>180</v>
      </c>
      <c r="E1067" s="217" t="s">
        <v>1</v>
      </c>
      <c r="F1067" s="218" t="s">
        <v>1569</v>
      </c>
      <c r="G1067" s="216"/>
      <c r="H1067" s="219">
        <v>4.05</v>
      </c>
      <c r="I1067" s="220"/>
      <c r="J1067" s="216"/>
      <c r="K1067" s="216"/>
      <c r="L1067" s="221"/>
      <c r="M1067" s="222"/>
      <c r="N1067" s="223"/>
      <c r="O1067" s="223"/>
      <c r="P1067" s="223"/>
      <c r="Q1067" s="223"/>
      <c r="R1067" s="223"/>
      <c r="S1067" s="223"/>
      <c r="T1067" s="224"/>
      <c r="AT1067" s="225" t="s">
        <v>180</v>
      </c>
      <c r="AU1067" s="225" t="s">
        <v>87</v>
      </c>
      <c r="AV1067" s="13" t="s">
        <v>87</v>
      </c>
      <c r="AW1067" s="13" t="s">
        <v>32</v>
      </c>
      <c r="AX1067" s="13" t="s">
        <v>77</v>
      </c>
      <c r="AY1067" s="225" t="s">
        <v>171</v>
      </c>
    </row>
    <row r="1068" spans="1:65" s="13" customFormat="1" ht="11.25">
      <c r="B1068" s="215"/>
      <c r="C1068" s="216"/>
      <c r="D1068" s="206" t="s">
        <v>180</v>
      </c>
      <c r="E1068" s="217" t="s">
        <v>1</v>
      </c>
      <c r="F1068" s="218" t="s">
        <v>1570</v>
      </c>
      <c r="G1068" s="216"/>
      <c r="H1068" s="219">
        <v>2</v>
      </c>
      <c r="I1068" s="220"/>
      <c r="J1068" s="216"/>
      <c r="K1068" s="216"/>
      <c r="L1068" s="221"/>
      <c r="M1068" s="222"/>
      <c r="N1068" s="223"/>
      <c r="O1068" s="223"/>
      <c r="P1068" s="223"/>
      <c r="Q1068" s="223"/>
      <c r="R1068" s="223"/>
      <c r="S1068" s="223"/>
      <c r="T1068" s="224"/>
      <c r="AT1068" s="225" t="s">
        <v>180</v>
      </c>
      <c r="AU1068" s="225" t="s">
        <v>87</v>
      </c>
      <c r="AV1068" s="13" t="s">
        <v>87</v>
      </c>
      <c r="AW1068" s="13" t="s">
        <v>32</v>
      </c>
      <c r="AX1068" s="13" t="s">
        <v>77</v>
      </c>
      <c r="AY1068" s="225" t="s">
        <v>171</v>
      </c>
    </row>
    <row r="1069" spans="1:65" s="13" customFormat="1" ht="11.25">
      <c r="B1069" s="215"/>
      <c r="C1069" s="216"/>
      <c r="D1069" s="206" t="s">
        <v>180</v>
      </c>
      <c r="E1069" s="217" t="s">
        <v>1</v>
      </c>
      <c r="F1069" s="218" t="s">
        <v>1571</v>
      </c>
      <c r="G1069" s="216"/>
      <c r="H1069" s="219">
        <v>1</v>
      </c>
      <c r="I1069" s="220"/>
      <c r="J1069" s="216"/>
      <c r="K1069" s="216"/>
      <c r="L1069" s="221"/>
      <c r="M1069" s="222"/>
      <c r="N1069" s="223"/>
      <c r="O1069" s="223"/>
      <c r="P1069" s="223"/>
      <c r="Q1069" s="223"/>
      <c r="R1069" s="223"/>
      <c r="S1069" s="223"/>
      <c r="T1069" s="224"/>
      <c r="AT1069" s="225" t="s">
        <v>180</v>
      </c>
      <c r="AU1069" s="225" t="s">
        <v>87</v>
      </c>
      <c r="AV1069" s="13" t="s">
        <v>87</v>
      </c>
      <c r="AW1069" s="13" t="s">
        <v>32</v>
      </c>
      <c r="AX1069" s="13" t="s">
        <v>77</v>
      </c>
      <c r="AY1069" s="225" t="s">
        <v>171</v>
      </c>
    </row>
    <row r="1070" spans="1:65" s="14" customFormat="1" ht="11.25">
      <c r="B1070" s="226"/>
      <c r="C1070" s="227"/>
      <c r="D1070" s="206" t="s">
        <v>180</v>
      </c>
      <c r="E1070" s="228" t="s">
        <v>1</v>
      </c>
      <c r="F1070" s="229" t="s">
        <v>210</v>
      </c>
      <c r="G1070" s="227"/>
      <c r="H1070" s="230">
        <v>26.1</v>
      </c>
      <c r="I1070" s="231"/>
      <c r="J1070" s="227"/>
      <c r="K1070" s="227"/>
      <c r="L1070" s="232"/>
      <c r="M1070" s="233"/>
      <c r="N1070" s="234"/>
      <c r="O1070" s="234"/>
      <c r="P1070" s="234"/>
      <c r="Q1070" s="234"/>
      <c r="R1070" s="234"/>
      <c r="S1070" s="234"/>
      <c r="T1070" s="235"/>
      <c r="AT1070" s="236" t="s">
        <v>180</v>
      </c>
      <c r="AU1070" s="236" t="s">
        <v>87</v>
      </c>
      <c r="AV1070" s="14" t="s">
        <v>178</v>
      </c>
      <c r="AW1070" s="14" t="s">
        <v>32</v>
      </c>
      <c r="AX1070" s="14" t="s">
        <v>85</v>
      </c>
      <c r="AY1070" s="236" t="s">
        <v>171</v>
      </c>
    </row>
    <row r="1071" spans="1:65" s="1" customFormat="1" ht="16.5" customHeight="1">
      <c r="A1071" s="34"/>
      <c r="B1071" s="35"/>
      <c r="C1071" s="192" t="s">
        <v>1572</v>
      </c>
      <c r="D1071" s="192" t="s">
        <v>173</v>
      </c>
      <c r="E1071" s="193" t="s">
        <v>1573</v>
      </c>
      <c r="F1071" s="194" t="s">
        <v>1574</v>
      </c>
      <c r="G1071" s="195" t="s">
        <v>308</v>
      </c>
      <c r="H1071" s="196">
        <v>1</v>
      </c>
      <c r="I1071" s="197">
        <v>1840</v>
      </c>
      <c r="J1071" s="196">
        <f>ROUND(I1071*H1071,2)</f>
        <v>1840</v>
      </c>
      <c r="K1071" s="194" t="s">
        <v>177</v>
      </c>
      <c r="L1071" s="39"/>
      <c r="M1071" s="198" t="s">
        <v>1</v>
      </c>
      <c r="N1071" s="199" t="s">
        <v>42</v>
      </c>
      <c r="O1071" s="71"/>
      <c r="P1071" s="200">
        <f>O1071*H1071</f>
        <v>0</v>
      </c>
      <c r="Q1071" s="200">
        <v>4.4000000000000002E-4</v>
      </c>
      <c r="R1071" s="200">
        <f>Q1071*H1071</f>
        <v>4.4000000000000002E-4</v>
      </c>
      <c r="S1071" s="200">
        <v>0</v>
      </c>
      <c r="T1071" s="201">
        <f>S1071*H1071</f>
        <v>0</v>
      </c>
      <c r="U1071" s="34"/>
      <c r="V1071" s="34"/>
      <c r="W1071" s="34"/>
      <c r="X1071" s="34"/>
      <c r="Y1071" s="34"/>
      <c r="Z1071" s="34"/>
      <c r="AA1071" s="34"/>
      <c r="AB1071" s="34"/>
      <c r="AC1071" s="34"/>
      <c r="AD1071" s="34"/>
      <c r="AE1071" s="34"/>
      <c r="AR1071" s="202" t="s">
        <v>264</v>
      </c>
      <c r="AT1071" s="202" t="s">
        <v>173</v>
      </c>
      <c r="AU1071" s="202" t="s">
        <v>87</v>
      </c>
      <c r="AY1071" s="17" t="s">
        <v>171</v>
      </c>
      <c r="BE1071" s="203">
        <f>IF(N1071="základní",J1071,0)</f>
        <v>1840</v>
      </c>
      <c r="BF1071" s="203">
        <f>IF(N1071="snížená",J1071,0)</f>
        <v>0</v>
      </c>
      <c r="BG1071" s="203">
        <f>IF(N1071="zákl. přenesená",J1071,0)</f>
        <v>0</v>
      </c>
      <c r="BH1071" s="203">
        <f>IF(N1071="sníž. přenesená",J1071,0)</f>
        <v>0</v>
      </c>
      <c r="BI1071" s="203">
        <f>IF(N1071="nulová",J1071,0)</f>
        <v>0</v>
      </c>
      <c r="BJ1071" s="17" t="s">
        <v>85</v>
      </c>
      <c r="BK1071" s="203">
        <f>ROUND(I1071*H1071,2)</f>
        <v>1840</v>
      </c>
      <c r="BL1071" s="17" t="s">
        <v>264</v>
      </c>
      <c r="BM1071" s="202" t="s">
        <v>1575</v>
      </c>
    </row>
    <row r="1072" spans="1:65" s="1" customFormat="1" ht="37.9" customHeight="1">
      <c r="A1072" s="34"/>
      <c r="B1072" s="35"/>
      <c r="C1072" s="237" t="s">
        <v>1576</v>
      </c>
      <c r="D1072" s="237" t="s">
        <v>212</v>
      </c>
      <c r="E1072" s="238" t="s">
        <v>1577</v>
      </c>
      <c r="F1072" s="239" t="s">
        <v>1578</v>
      </c>
      <c r="G1072" s="240" t="s">
        <v>308</v>
      </c>
      <c r="H1072" s="241">
        <v>1</v>
      </c>
      <c r="I1072" s="242">
        <v>1826</v>
      </c>
      <c r="J1072" s="241">
        <f>ROUND(I1072*H1072,2)</f>
        <v>1826</v>
      </c>
      <c r="K1072" s="239" t="s">
        <v>177</v>
      </c>
      <c r="L1072" s="243"/>
      <c r="M1072" s="244" t="s">
        <v>1</v>
      </c>
      <c r="N1072" s="245" t="s">
        <v>42</v>
      </c>
      <c r="O1072" s="71"/>
      <c r="P1072" s="200">
        <f>O1072*H1072</f>
        <v>0</v>
      </c>
      <c r="Q1072" s="200">
        <v>0.03</v>
      </c>
      <c r="R1072" s="200">
        <f>Q1072*H1072</f>
        <v>0.03</v>
      </c>
      <c r="S1072" s="200">
        <v>0</v>
      </c>
      <c r="T1072" s="201">
        <f>S1072*H1072</f>
        <v>0</v>
      </c>
      <c r="U1072" s="34"/>
      <c r="V1072" s="34"/>
      <c r="W1072" s="34"/>
      <c r="X1072" s="34"/>
      <c r="Y1072" s="34"/>
      <c r="Z1072" s="34"/>
      <c r="AA1072" s="34"/>
      <c r="AB1072" s="34"/>
      <c r="AC1072" s="34"/>
      <c r="AD1072" s="34"/>
      <c r="AE1072" s="34"/>
      <c r="AR1072" s="202" t="s">
        <v>360</v>
      </c>
      <c r="AT1072" s="202" t="s">
        <v>212</v>
      </c>
      <c r="AU1072" s="202" t="s">
        <v>87</v>
      </c>
      <c r="AY1072" s="17" t="s">
        <v>171</v>
      </c>
      <c r="BE1072" s="203">
        <f>IF(N1072="základní",J1072,0)</f>
        <v>1826</v>
      </c>
      <c r="BF1072" s="203">
        <f>IF(N1072="snížená",J1072,0)</f>
        <v>0</v>
      </c>
      <c r="BG1072" s="203">
        <f>IF(N1072="zákl. přenesená",J1072,0)</f>
        <v>0</v>
      </c>
      <c r="BH1072" s="203">
        <f>IF(N1072="sníž. přenesená",J1072,0)</f>
        <v>0</v>
      </c>
      <c r="BI1072" s="203">
        <f>IF(N1072="nulová",J1072,0)</f>
        <v>0</v>
      </c>
      <c r="BJ1072" s="17" t="s">
        <v>85</v>
      </c>
      <c r="BK1072" s="203">
        <f>ROUND(I1072*H1072,2)</f>
        <v>1826</v>
      </c>
      <c r="BL1072" s="17" t="s">
        <v>264</v>
      </c>
      <c r="BM1072" s="202" t="s">
        <v>1579</v>
      </c>
    </row>
    <row r="1073" spans="1:65" s="1" customFormat="1" ht="24.2" customHeight="1">
      <c r="A1073" s="34"/>
      <c r="B1073" s="35"/>
      <c r="C1073" s="192" t="s">
        <v>1580</v>
      </c>
      <c r="D1073" s="192" t="s">
        <v>173</v>
      </c>
      <c r="E1073" s="193" t="s">
        <v>1581</v>
      </c>
      <c r="F1073" s="194" t="s">
        <v>1582</v>
      </c>
      <c r="G1073" s="195" t="s">
        <v>308</v>
      </c>
      <c r="H1073" s="196">
        <v>5</v>
      </c>
      <c r="I1073" s="197">
        <v>259</v>
      </c>
      <c r="J1073" s="196">
        <f>ROUND(I1073*H1073,2)</f>
        <v>1295</v>
      </c>
      <c r="K1073" s="194" t="s">
        <v>177</v>
      </c>
      <c r="L1073" s="39"/>
      <c r="M1073" s="198" t="s">
        <v>1</v>
      </c>
      <c r="N1073" s="199" t="s">
        <v>42</v>
      </c>
      <c r="O1073" s="71"/>
      <c r="P1073" s="200">
        <f>O1073*H1073</f>
        <v>0</v>
      </c>
      <c r="Q1073" s="200">
        <v>0</v>
      </c>
      <c r="R1073" s="200">
        <f>Q1073*H1073</f>
        <v>0</v>
      </c>
      <c r="S1073" s="200">
        <v>0</v>
      </c>
      <c r="T1073" s="201">
        <f>S1073*H1073</f>
        <v>0</v>
      </c>
      <c r="U1073" s="34"/>
      <c r="V1073" s="34"/>
      <c r="W1073" s="34"/>
      <c r="X1073" s="34"/>
      <c r="Y1073" s="34"/>
      <c r="Z1073" s="34"/>
      <c r="AA1073" s="34"/>
      <c r="AB1073" s="34"/>
      <c r="AC1073" s="34"/>
      <c r="AD1073" s="34"/>
      <c r="AE1073" s="34"/>
      <c r="AR1073" s="202" t="s">
        <v>264</v>
      </c>
      <c r="AT1073" s="202" t="s">
        <v>173</v>
      </c>
      <c r="AU1073" s="202" t="s">
        <v>87</v>
      </c>
      <c r="AY1073" s="17" t="s">
        <v>171</v>
      </c>
      <c r="BE1073" s="203">
        <f>IF(N1073="základní",J1073,0)</f>
        <v>1295</v>
      </c>
      <c r="BF1073" s="203">
        <f>IF(N1073="snížená",J1073,0)</f>
        <v>0</v>
      </c>
      <c r="BG1073" s="203">
        <f>IF(N1073="zákl. přenesená",J1073,0)</f>
        <v>0</v>
      </c>
      <c r="BH1073" s="203">
        <f>IF(N1073="sníž. přenesená",J1073,0)</f>
        <v>0</v>
      </c>
      <c r="BI1073" s="203">
        <f>IF(N1073="nulová",J1073,0)</f>
        <v>0</v>
      </c>
      <c r="BJ1073" s="17" t="s">
        <v>85</v>
      </c>
      <c r="BK1073" s="203">
        <f>ROUND(I1073*H1073,2)</f>
        <v>1295</v>
      </c>
      <c r="BL1073" s="17" t="s">
        <v>264</v>
      </c>
      <c r="BM1073" s="202" t="s">
        <v>1583</v>
      </c>
    </row>
    <row r="1074" spans="1:65" s="12" customFormat="1" ht="11.25">
      <c r="B1074" s="204"/>
      <c r="C1074" s="205"/>
      <c r="D1074" s="206" t="s">
        <v>180</v>
      </c>
      <c r="E1074" s="207" t="s">
        <v>1</v>
      </c>
      <c r="F1074" s="208" t="s">
        <v>1584</v>
      </c>
      <c r="G1074" s="205"/>
      <c r="H1074" s="207" t="s">
        <v>1</v>
      </c>
      <c r="I1074" s="209"/>
      <c r="J1074" s="205"/>
      <c r="K1074" s="205"/>
      <c r="L1074" s="210"/>
      <c r="M1074" s="211"/>
      <c r="N1074" s="212"/>
      <c r="O1074" s="212"/>
      <c r="P1074" s="212"/>
      <c r="Q1074" s="212"/>
      <c r="R1074" s="212"/>
      <c r="S1074" s="212"/>
      <c r="T1074" s="213"/>
      <c r="AT1074" s="214" t="s">
        <v>180</v>
      </c>
      <c r="AU1074" s="214" t="s">
        <v>87</v>
      </c>
      <c r="AV1074" s="12" t="s">
        <v>85</v>
      </c>
      <c r="AW1074" s="12" t="s">
        <v>32</v>
      </c>
      <c r="AX1074" s="12" t="s">
        <v>77</v>
      </c>
      <c r="AY1074" s="214" t="s">
        <v>171</v>
      </c>
    </row>
    <row r="1075" spans="1:65" s="13" customFormat="1" ht="11.25">
      <c r="B1075" s="215"/>
      <c r="C1075" s="216"/>
      <c r="D1075" s="206" t="s">
        <v>180</v>
      </c>
      <c r="E1075" s="217" t="s">
        <v>1</v>
      </c>
      <c r="F1075" s="218" t="s">
        <v>87</v>
      </c>
      <c r="G1075" s="216"/>
      <c r="H1075" s="219">
        <v>2</v>
      </c>
      <c r="I1075" s="220"/>
      <c r="J1075" s="216"/>
      <c r="K1075" s="216"/>
      <c r="L1075" s="221"/>
      <c r="M1075" s="222"/>
      <c r="N1075" s="223"/>
      <c r="O1075" s="223"/>
      <c r="P1075" s="223"/>
      <c r="Q1075" s="223"/>
      <c r="R1075" s="223"/>
      <c r="S1075" s="223"/>
      <c r="T1075" s="224"/>
      <c r="AT1075" s="225" t="s">
        <v>180</v>
      </c>
      <c r="AU1075" s="225" t="s">
        <v>87</v>
      </c>
      <c r="AV1075" s="13" t="s">
        <v>87</v>
      </c>
      <c r="AW1075" s="13" t="s">
        <v>32</v>
      </c>
      <c r="AX1075" s="13" t="s">
        <v>77</v>
      </c>
      <c r="AY1075" s="225" t="s">
        <v>171</v>
      </c>
    </row>
    <row r="1076" spans="1:65" s="12" customFormat="1" ht="11.25">
      <c r="B1076" s="204"/>
      <c r="C1076" s="205"/>
      <c r="D1076" s="206" t="s">
        <v>180</v>
      </c>
      <c r="E1076" s="207" t="s">
        <v>1</v>
      </c>
      <c r="F1076" s="208" t="s">
        <v>1585</v>
      </c>
      <c r="G1076" s="205"/>
      <c r="H1076" s="207" t="s">
        <v>1</v>
      </c>
      <c r="I1076" s="209"/>
      <c r="J1076" s="205"/>
      <c r="K1076" s="205"/>
      <c r="L1076" s="210"/>
      <c r="M1076" s="211"/>
      <c r="N1076" s="212"/>
      <c r="O1076" s="212"/>
      <c r="P1076" s="212"/>
      <c r="Q1076" s="212"/>
      <c r="R1076" s="212"/>
      <c r="S1076" s="212"/>
      <c r="T1076" s="213"/>
      <c r="AT1076" s="214" t="s">
        <v>180</v>
      </c>
      <c r="AU1076" s="214" t="s">
        <v>87</v>
      </c>
      <c r="AV1076" s="12" t="s">
        <v>85</v>
      </c>
      <c r="AW1076" s="12" t="s">
        <v>32</v>
      </c>
      <c r="AX1076" s="12" t="s">
        <v>77</v>
      </c>
      <c r="AY1076" s="214" t="s">
        <v>171</v>
      </c>
    </row>
    <row r="1077" spans="1:65" s="13" customFormat="1" ht="11.25">
      <c r="B1077" s="215"/>
      <c r="C1077" s="216"/>
      <c r="D1077" s="206" t="s">
        <v>180</v>
      </c>
      <c r="E1077" s="217" t="s">
        <v>1</v>
      </c>
      <c r="F1077" s="218" t="s">
        <v>186</v>
      </c>
      <c r="G1077" s="216"/>
      <c r="H1077" s="219">
        <v>3</v>
      </c>
      <c r="I1077" s="220"/>
      <c r="J1077" s="216"/>
      <c r="K1077" s="216"/>
      <c r="L1077" s="221"/>
      <c r="M1077" s="222"/>
      <c r="N1077" s="223"/>
      <c r="O1077" s="223"/>
      <c r="P1077" s="223"/>
      <c r="Q1077" s="223"/>
      <c r="R1077" s="223"/>
      <c r="S1077" s="223"/>
      <c r="T1077" s="224"/>
      <c r="AT1077" s="225" t="s">
        <v>180</v>
      </c>
      <c r="AU1077" s="225" t="s">
        <v>87</v>
      </c>
      <c r="AV1077" s="13" t="s">
        <v>87</v>
      </c>
      <c r="AW1077" s="13" t="s">
        <v>32</v>
      </c>
      <c r="AX1077" s="13" t="s">
        <v>77</v>
      </c>
      <c r="AY1077" s="225" t="s">
        <v>171</v>
      </c>
    </row>
    <row r="1078" spans="1:65" s="14" customFormat="1" ht="11.25">
      <c r="B1078" s="226"/>
      <c r="C1078" s="227"/>
      <c r="D1078" s="206" t="s">
        <v>180</v>
      </c>
      <c r="E1078" s="228" t="s">
        <v>1</v>
      </c>
      <c r="F1078" s="229" t="s">
        <v>210</v>
      </c>
      <c r="G1078" s="227"/>
      <c r="H1078" s="230">
        <v>5</v>
      </c>
      <c r="I1078" s="231"/>
      <c r="J1078" s="227"/>
      <c r="K1078" s="227"/>
      <c r="L1078" s="232"/>
      <c r="M1078" s="233"/>
      <c r="N1078" s="234"/>
      <c r="O1078" s="234"/>
      <c r="P1078" s="234"/>
      <c r="Q1078" s="234"/>
      <c r="R1078" s="234"/>
      <c r="S1078" s="234"/>
      <c r="T1078" s="235"/>
      <c r="AT1078" s="236" t="s">
        <v>180</v>
      </c>
      <c r="AU1078" s="236" t="s">
        <v>87</v>
      </c>
      <c r="AV1078" s="14" t="s">
        <v>178</v>
      </c>
      <c r="AW1078" s="14" t="s">
        <v>32</v>
      </c>
      <c r="AX1078" s="14" t="s">
        <v>85</v>
      </c>
      <c r="AY1078" s="236" t="s">
        <v>171</v>
      </c>
    </row>
    <row r="1079" spans="1:65" s="1" customFormat="1" ht="21.75" customHeight="1">
      <c r="A1079" s="34"/>
      <c r="B1079" s="35"/>
      <c r="C1079" s="237" t="s">
        <v>1586</v>
      </c>
      <c r="D1079" s="237" t="s">
        <v>212</v>
      </c>
      <c r="E1079" s="238" t="s">
        <v>1587</v>
      </c>
      <c r="F1079" s="239" t="s">
        <v>1588</v>
      </c>
      <c r="G1079" s="240" t="s">
        <v>308</v>
      </c>
      <c r="H1079" s="241">
        <v>5</v>
      </c>
      <c r="I1079" s="242">
        <v>1620</v>
      </c>
      <c r="J1079" s="241">
        <f>ROUND(I1079*H1079,2)</f>
        <v>8100</v>
      </c>
      <c r="K1079" s="239" t="s">
        <v>177</v>
      </c>
      <c r="L1079" s="243"/>
      <c r="M1079" s="244" t="s">
        <v>1</v>
      </c>
      <c r="N1079" s="245" t="s">
        <v>42</v>
      </c>
      <c r="O1079" s="71"/>
      <c r="P1079" s="200">
        <f>O1079*H1079</f>
        <v>0</v>
      </c>
      <c r="Q1079" s="200">
        <v>4.7000000000000002E-3</v>
      </c>
      <c r="R1079" s="200">
        <f>Q1079*H1079</f>
        <v>2.35E-2</v>
      </c>
      <c r="S1079" s="200">
        <v>0</v>
      </c>
      <c r="T1079" s="201">
        <f>S1079*H1079</f>
        <v>0</v>
      </c>
      <c r="U1079" s="34"/>
      <c r="V1079" s="34"/>
      <c r="W1079" s="34"/>
      <c r="X1079" s="34"/>
      <c r="Y1079" s="34"/>
      <c r="Z1079" s="34"/>
      <c r="AA1079" s="34"/>
      <c r="AB1079" s="34"/>
      <c r="AC1079" s="34"/>
      <c r="AD1079" s="34"/>
      <c r="AE1079" s="34"/>
      <c r="AR1079" s="202" t="s">
        <v>360</v>
      </c>
      <c r="AT1079" s="202" t="s">
        <v>212</v>
      </c>
      <c r="AU1079" s="202" t="s">
        <v>87</v>
      </c>
      <c r="AY1079" s="17" t="s">
        <v>171</v>
      </c>
      <c r="BE1079" s="203">
        <f>IF(N1079="základní",J1079,0)</f>
        <v>8100</v>
      </c>
      <c r="BF1079" s="203">
        <f>IF(N1079="snížená",J1079,0)</f>
        <v>0</v>
      </c>
      <c r="BG1079" s="203">
        <f>IF(N1079="zákl. přenesená",J1079,0)</f>
        <v>0</v>
      </c>
      <c r="BH1079" s="203">
        <f>IF(N1079="sníž. přenesená",J1079,0)</f>
        <v>0</v>
      </c>
      <c r="BI1079" s="203">
        <f>IF(N1079="nulová",J1079,0)</f>
        <v>0</v>
      </c>
      <c r="BJ1079" s="17" t="s">
        <v>85</v>
      </c>
      <c r="BK1079" s="203">
        <f>ROUND(I1079*H1079,2)</f>
        <v>8100</v>
      </c>
      <c r="BL1079" s="17" t="s">
        <v>264</v>
      </c>
      <c r="BM1079" s="202" t="s">
        <v>1589</v>
      </c>
    </row>
    <row r="1080" spans="1:65" s="1" customFormat="1" ht="21.75" customHeight="1">
      <c r="A1080" s="34"/>
      <c r="B1080" s="35"/>
      <c r="C1080" s="192" t="s">
        <v>1590</v>
      </c>
      <c r="D1080" s="192" t="s">
        <v>173</v>
      </c>
      <c r="E1080" s="193" t="s">
        <v>1591</v>
      </c>
      <c r="F1080" s="194" t="s">
        <v>1592</v>
      </c>
      <c r="G1080" s="195" t="s">
        <v>308</v>
      </c>
      <c r="H1080" s="196">
        <v>1</v>
      </c>
      <c r="I1080" s="197">
        <v>2240</v>
      </c>
      <c r="J1080" s="196">
        <f>ROUND(I1080*H1080,2)</f>
        <v>2240</v>
      </c>
      <c r="K1080" s="194" t="s">
        <v>177</v>
      </c>
      <c r="L1080" s="39"/>
      <c r="M1080" s="198" t="s">
        <v>1</v>
      </c>
      <c r="N1080" s="199" t="s">
        <v>42</v>
      </c>
      <c r="O1080" s="71"/>
      <c r="P1080" s="200">
        <f>O1080*H1080</f>
        <v>0</v>
      </c>
      <c r="Q1080" s="200">
        <v>0</v>
      </c>
      <c r="R1080" s="200">
        <f>Q1080*H1080</f>
        <v>0</v>
      </c>
      <c r="S1080" s="200">
        <v>0</v>
      </c>
      <c r="T1080" s="201">
        <f>S1080*H1080</f>
        <v>0</v>
      </c>
      <c r="U1080" s="34"/>
      <c r="V1080" s="34"/>
      <c r="W1080" s="34"/>
      <c r="X1080" s="34"/>
      <c r="Y1080" s="34"/>
      <c r="Z1080" s="34"/>
      <c r="AA1080" s="34"/>
      <c r="AB1080" s="34"/>
      <c r="AC1080" s="34"/>
      <c r="AD1080" s="34"/>
      <c r="AE1080" s="34"/>
      <c r="AR1080" s="202" t="s">
        <v>264</v>
      </c>
      <c r="AT1080" s="202" t="s">
        <v>173</v>
      </c>
      <c r="AU1080" s="202" t="s">
        <v>87</v>
      </c>
      <c r="AY1080" s="17" t="s">
        <v>171</v>
      </c>
      <c r="BE1080" s="203">
        <f>IF(N1080="základní",J1080,0)</f>
        <v>2240</v>
      </c>
      <c r="BF1080" s="203">
        <f>IF(N1080="snížená",J1080,0)</f>
        <v>0</v>
      </c>
      <c r="BG1080" s="203">
        <f>IF(N1080="zákl. přenesená",J1080,0)</f>
        <v>0</v>
      </c>
      <c r="BH1080" s="203">
        <f>IF(N1080="sníž. přenesená",J1080,0)</f>
        <v>0</v>
      </c>
      <c r="BI1080" s="203">
        <f>IF(N1080="nulová",J1080,0)</f>
        <v>0</v>
      </c>
      <c r="BJ1080" s="17" t="s">
        <v>85</v>
      </c>
      <c r="BK1080" s="203">
        <f>ROUND(I1080*H1080,2)</f>
        <v>2240</v>
      </c>
      <c r="BL1080" s="17" t="s">
        <v>264</v>
      </c>
      <c r="BM1080" s="202" t="s">
        <v>1593</v>
      </c>
    </row>
    <row r="1081" spans="1:65" s="12" customFormat="1" ht="11.25">
      <c r="B1081" s="204"/>
      <c r="C1081" s="205"/>
      <c r="D1081" s="206" t="s">
        <v>180</v>
      </c>
      <c r="E1081" s="207" t="s">
        <v>1</v>
      </c>
      <c r="F1081" s="208" t="s">
        <v>1584</v>
      </c>
      <c r="G1081" s="205"/>
      <c r="H1081" s="207" t="s">
        <v>1</v>
      </c>
      <c r="I1081" s="209"/>
      <c r="J1081" s="205"/>
      <c r="K1081" s="205"/>
      <c r="L1081" s="210"/>
      <c r="M1081" s="211"/>
      <c r="N1081" s="212"/>
      <c r="O1081" s="212"/>
      <c r="P1081" s="212"/>
      <c r="Q1081" s="212"/>
      <c r="R1081" s="212"/>
      <c r="S1081" s="212"/>
      <c r="T1081" s="213"/>
      <c r="AT1081" s="214" t="s">
        <v>180</v>
      </c>
      <c r="AU1081" s="214" t="s">
        <v>87</v>
      </c>
      <c r="AV1081" s="12" t="s">
        <v>85</v>
      </c>
      <c r="AW1081" s="12" t="s">
        <v>32</v>
      </c>
      <c r="AX1081" s="12" t="s">
        <v>77</v>
      </c>
      <c r="AY1081" s="214" t="s">
        <v>171</v>
      </c>
    </row>
    <row r="1082" spans="1:65" s="13" customFormat="1" ht="11.25">
      <c r="B1082" s="215"/>
      <c r="C1082" s="216"/>
      <c r="D1082" s="206" t="s">
        <v>180</v>
      </c>
      <c r="E1082" s="217" t="s">
        <v>1</v>
      </c>
      <c r="F1082" s="218" t="s">
        <v>85</v>
      </c>
      <c r="G1082" s="216"/>
      <c r="H1082" s="219">
        <v>1</v>
      </c>
      <c r="I1082" s="220"/>
      <c r="J1082" s="216"/>
      <c r="K1082" s="216"/>
      <c r="L1082" s="221"/>
      <c r="M1082" s="222"/>
      <c r="N1082" s="223"/>
      <c r="O1082" s="223"/>
      <c r="P1082" s="223"/>
      <c r="Q1082" s="223"/>
      <c r="R1082" s="223"/>
      <c r="S1082" s="223"/>
      <c r="T1082" s="224"/>
      <c r="AT1082" s="225" t="s">
        <v>180</v>
      </c>
      <c r="AU1082" s="225" t="s">
        <v>87</v>
      </c>
      <c r="AV1082" s="13" t="s">
        <v>87</v>
      </c>
      <c r="AW1082" s="13" t="s">
        <v>32</v>
      </c>
      <c r="AX1082" s="13" t="s">
        <v>85</v>
      </c>
      <c r="AY1082" s="225" t="s">
        <v>171</v>
      </c>
    </row>
    <row r="1083" spans="1:65" s="1" customFormat="1" ht="16.5" customHeight="1">
      <c r="A1083" s="34"/>
      <c r="B1083" s="35"/>
      <c r="C1083" s="237" t="s">
        <v>1594</v>
      </c>
      <c r="D1083" s="237" t="s">
        <v>212</v>
      </c>
      <c r="E1083" s="238" t="s">
        <v>1595</v>
      </c>
      <c r="F1083" s="239" t="s">
        <v>1596</v>
      </c>
      <c r="G1083" s="240" t="s">
        <v>308</v>
      </c>
      <c r="H1083" s="241">
        <v>1</v>
      </c>
      <c r="I1083" s="242">
        <v>2800</v>
      </c>
      <c r="J1083" s="241">
        <f>ROUND(I1083*H1083,2)</f>
        <v>2800</v>
      </c>
      <c r="K1083" s="239" t="s">
        <v>1</v>
      </c>
      <c r="L1083" s="243"/>
      <c r="M1083" s="244" t="s">
        <v>1</v>
      </c>
      <c r="N1083" s="245" t="s">
        <v>42</v>
      </c>
      <c r="O1083" s="71"/>
      <c r="P1083" s="200">
        <f>O1083*H1083</f>
        <v>0</v>
      </c>
      <c r="Q1083" s="200">
        <v>0</v>
      </c>
      <c r="R1083" s="200">
        <f>Q1083*H1083</f>
        <v>0</v>
      </c>
      <c r="S1083" s="200">
        <v>0</v>
      </c>
      <c r="T1083" s="201">
        <f>S1083*H1083</f>
        <v>0</v>
      </c>
      <c r="U1083" s="34"/>
      <c r="V1083" s="34"/>
      <c r="W1083" s="34"/>
      <c r="X1083" s="34"/>
      <c r="Y1083" s="34"/>
      <c r="Z1083" s="34"/>
      <c r="AA1083" s="34"/>
      <c r="AB1083" s="34"/>
      <c r="AC1083" s="34"/>
      <c r="AD1083" s="34"/>
      <c r="AE1083" s="34"/>
      <c r="AR1083" s="202" t="s">
        <v>360</v>
      </c>
      <c r="AT1083" s="202" t="s">
        <v>212</v>
      </c>
      <c r="AU1083" s="202" t="s">
        <v>87</v>
      </c>
      <c r="AY1083" s="17" t="s">
        <v>171</v>
      </c>
      <c r="BE1083" s="203">
        <f>IF(N1083="základní",J1083,0)</f>
        <v>2800</v>
      </c>
      <c r="BF1083" s="203">
        <f>IF(N1083="snížená",J1083,0)</f>
        <v>0</v>
      </c>
      <c r="BG1083" s="203">
        <f>IF(N1083="zákl. přenesená",J1083,0)</f>
        <v>0</v>
      </c>
      <c r="BH1083" s="203">
        <f>IF(N1083="sníž. přenesená",J1083,0)</f>
        <v>0</v>
      </c>
      <c r="BI1083" s="203">
        <f>IF(N1083="nulová",J1083,0)</f>
        <v>0</v>
      </c>
      <c r="BJ1083" s="17" t="s">
        <v>85</v>
      </c>
      <c r="BK1083" s="203">
        <f>ROUND(I1083*H1083,2)</f>
        <v>2800</v>
      </c>
      <c r="BL1083" s="17" t="s">
        <v>264</v>
      </c>
      <c r="BM1083" s="202" t="s">
        <v>1597</v>
      </c>
    </row>
    <row r="1084" spans="1:65" s="1" customFormat="1" ht="24.2" customHeight="1">
      <c r="A1084" s="34"/>
      <c r="B1084" s="35"/>
      <c r="C1084" s="192" t="s">
        <v>1598</v>
      </c>
      <c r="D1084" s="192" t="s">
        <v>173</v>
      </c>
      <c r="E1084" s="193" t="s">
        <v>1599</v>
      </c>
      <c r="F1084" s="194" t="s">
        <v>1600</v>
      </c>
      <c r="G1084" s="195" t="s">
        <v>282</v>
      </c>
      <c r="H1084" s="196">
        <v>117</v>
      </c>
      <c r="I1084" s="197">
        <v>95.7</v>
      </c>
      <c r="J1084" s="196">
        <f>ROUND(I1084*H1084,2)</f>
        <v>11196.9</v>
      </c>
      <c r="K1084" s="194" t="s">
        <v>177</v>
      </c>
      <c r="L1084" s="39"/>
      <c r="M1084" s="198" t="s">
        <v>1</v>
      </c>
      <c r="N1084" s="199" t="s">
        <v>42</v>
      </c>
      <c r="O1084" s="71"/>
      <c r="P1084" s="200">
        <f>O1084*H1084</f>
        <v>0</v>
      </c>
      <c r="Q1084" s="200">
        <v>2.0000000000000002E-5</v>
      </c>
      <c r="R1084" s="200">
        <f>Q1084*H1084</f>
        <v>2.3400000000000001E-3</v>
      </c>
      <c r="S1084" s="200">
        <v>0</v>
      </c>
      <c r="T1084" s="201">
        <f>S1084*H1084</f>
        <v>0</v>
      </c>
      <c r="U1084" s="34"/>
      <c r="V1084" s="34"/>
      <c r="W1084" s="34"/>
      <c r="X1084" s="34"/>
      <c r="Y1084" s="34"/>
      <c r="Z1084" s="34"/>
      <c r="AA1084" s="34"/>
      <c r="AB1084" s="34"/>
      <c r="AC1084" s="34"/>
      <c r="AD1084" s="34"/>
      <c r="AE1084" s="34"/>
      <c r="AR1084" s="202" t="s">
        <v>178</v>
      </c>
      <c r="AT1084" s="202" t="s">
        <v>173</v>
      </c>
      <c r="AU1084" s="202" t="s">
        <v>87</v>
      </c>
      <c r="AY1084" s="17" t="s">
        <v>171</v>
      </c>
      <c r="BE1084" s="203">
        <f>IF(N1084="základní",J1084,0)</f>
        <v>11196.9</v>
      </c>
      <c r="BF1084" s="203">
        <f>IF(N1084="snížená",J1084,0)</f>
        <v>0</v>
      </c>
      <c r="BG1084" s="203">
        <f>IF(N1084="zákl. přenesená",J1084,0)</f>
        <v>0</v>
      </c>
      <c r="BH1084" s="203">
        <f>IF(N1084="sníž. přenesená",J1084,0)</f>
        <v>0</v>
      </c>
      <c r="BI1084" s="203">
        <f>IF(N1084="nulová",J1084,0)</f>
        <v>0</v>
      </c>
      <c r="BJ1084" s="17" t="s">
        <v>85</v>
      </c>
      <c r="BK1084" s="203">
        <f>ROUND(I1084*H1084,2)</f>
        <v>11196.9</v>
      </c>
      <c r="BL1084" s="17" t="s">
        <v>178</v>
      </c>
      <c r="BM1084" s="202" t="s">
        <v>1601</v>
      </c>
    </row>
    <row r="1085" spans="1:65" s="12" customFormat="1" ht="11.25">
      <c r="B1085" s="204"/>
      <c r="C1085" s="205"/>
      <c r="D1085" s="206" t="s">
        <v>180</v>
      </c>
      <c r="E1085" s="207" t="s">
        <v>1</v>
      </c>
      <c r="F1085" s="208" t="s">
        <v>1602</v>
      </c>
      <c r="G1085" s="205"/>
      <c r="H1085" s="207" t="s">
        <v>1</v>
      </c>
      <c r="I1085" s="209"/>
      <c r="J1085" s="205"/>
      <c r="K1085" s="205"/>
      <c r="L1085" s="210"/>
      <c r="M1085" s="211"/>
      <c r="N1085" s="212"/>
      <c r="O1085" s="212"/>
      <c r="P1085" s="212"/>
      <c r="Q1085" s="212"/>
      <c r="R1085" s="212"/>
      <c r="S1085" s="212"/>
      <c r="T1085" s="213"/>
      <c r="AT1085" s="214" t="s">
        <v>180</v>
      </c>
      <c r="AU1085" s="214" t="s">
        <v>87</v>
      </c>
      <c r="AV1085" s="12" t="s">
        <v>85</v>
      </c>
      <c r="AW1085" s="12" t="s">
        <v>32</v>
      </c>
      <c r="AX1085" s="12" t="s">
        <v>77</v>
      </c>
      <c r="AY1085" s="214" t="s">
        <v>171</v>
      </c>
    </row>
    <row r="1086" spans="1:65" s="13" customFormat="1" ht="11.25">
      <c r="B1086" s="215"/>
      <c r="C1086" s="216"/>
      <c r="D1086" s="206" t="s">
        <v>180</v>
      </c>
      <c r="E1086" s="217" t="s">
        <v>1</v>
      </c>
      <c r="F1086" s="218" t="s">
        <v>1603</v>
      </c>
      <c r="G1086" s="216"/>
      <c r="H1086" s="219">
        <v>117</v>
      </c>
      <c r="I1086" s="220"/>
      <c r="J1086" s="216"/>
      <c r="K1086" s="216"/>
      <c r="L1086" s="221"/>
      <c r="M1086" s="222"/>
      <c r="N1086" s="223"/>
      <c r="O1086" s="223"/>
      <c r="P1086" s="223"/>
      <c r="Q1086" s="223"/>
      <c r="R1086" s="223"/>
      <c r="S1086" s="223"/>
      <c r="T1086" s="224"/>
      <c r="AT1086" s="225" t="s">
        <v>180</v>
      </c>
      <c r="AU1086" s="225" t="s">
        <v>87</v>
      </c>
      <c r="AV1086" s="13" t="s">
        <v>87</v>
      </c>
      <c r="AW1086" s="13" t="s">
        <v>32</v>
      </c>
      <c r="AX1086" s="13" t="s">
        <v>85</v>
      </c>
      <c r="AY1086" s="225" t="s">
        <v>171</v>
      </c>
    </row>
    <row r="1087" spans="1:65" s="1" customFormat="1" ht="24.2" customHeight="1">
      <c r="A1087" s="34"/>
      <c r="B1087" s="35"/>
      <c r="C1087" s="237" t="s">
        <v>1604</v>
      </c>
      <c r="D1087" s="237" t="s">
        <v>212</v>
      </c>
      <c r="E1087" s="238" t="s">
        <v>1605</v>
      </c>
      <c r="F1087" s="239" t="s">
        <v>1606</v>
      </c>
      <c r="G1087" s="240" t="s">
        <v>282</v>
      </c>
      <c r="H1087" s="241">
        <v>129</v>
      </c>
      <c r="I1087" s="242">
        <v>153</v>
      </c>
      <c r="J1087" s="241">
        <f>ROUND(I1087*H1087,2)</f>
        <v>19737</v>
      </c>
      <c r="K1087" s="239" t="s">
        <v>177</v>
      </c>
      <c r="L1087" s="243"/>
      <c r="M1087" s="244" t="s">
        <v>1</v>
      </c>
      <c r="N1087" s="245" t="s">
        <v>42</v>
      </c>
      <c r="O1087" s="71"/>
      <c r="P1087" s="200">
        <f>O1087*H1087</f>
        <v>0</v>
      </c>
      <c r="Q1087" s="200">
        <v>1.8000000000000001E-4</v>
      </c>
      <c r="R1087" s="200">
        <f>Q1087*H1087</f>
        <v>2.3220000000000001E-2</v>
      </c>
      <c r="S1087" s="200">
        <v>0</v>
      </c>
      <c r="T1087" s="201">
        <f>S1087*H1087</f>
        <v>0</v>
      </c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R1087" s="202" t="s">
        <v>215</v>
      </c>
      <c r="AT1087" s="202" t="s">
        <v>212</v>
      </c>
      <c r="AU1087" s="202" t="s">
        <v>87</v>
      </c>
      <c r="AY1087" s="17" t="s">
        <v>171</v>
      </c>
      <c r="BE1087" s="203">
        <f>IF(N1087="základní",J1087,0)</f>
        <v>19737</v>
      </c>
      <c r="BF1087" s="203">
        <f>IF(N1087="snížená",J1087,0)</f>
        <v>0</v>
      </c>
      <c r="BG1087" s="203">
        <f>IF(N1087="zákl. přenesená",J1087,0)</f>
        <v>0</v>
      </c>
      <c r="BH1087" s="203">
        <f>IF(N1087="sníž. přenesená",J1087,0)</f>
        <v>0</v>
      </c>
      <c r="BI1087" s="203">
        <f>IF(N1087="nulová",J1087,0)</f>
        <v>0</v>
      </c>
      <c r="BJ1087" s="17" t="s">
        <v>85</v>
      </c>
      <c r="BK1087" s="203">
        <f>ROUND(I1087*H1087,2)</f>
        <v>19737</v>
      </c>
      <c r="BL1087" s="17" t="s">
        <v>178</v>
      </c>
      <c r="BM1087" s="202" t="s">
        <v>1607</v>
      </c>
    </row>
    <row r="1088" spans="1:65" s="13" customFormat="1" ht="11.25">
      <c r="B1088" s="215"/>
      <c r="C1088" s="216"/>
      <c r="D1088" s="206" t="s">
        <v>180</v>
      </c>
      <c r="E1088" s="217" t="s">
        <v>1</v>
      </c>
      <c r="F1088" s="218" t="s">
        <v>1608</v>
      </c>
      <c r="G1088" s="216"/>
      <c r="H1088" s="219">
        <v>129</v>
      </c>
      <c r="I1088" s="220"/>
      <c r="J1088" s="216"/>
      <c r="K1088" s="216"/>
      <c r="L1088" s="221"/>
      <c r="M1088" s="222"/>
      <c r="N1088" s="223"/>
      <c r="O1088" s="223"/>
      <c r="P1088" s="223"/>
      <c r="Q1088" s="223"/>
      <c r="R1088" s="223"/>
      <c r="S1088" s="223"/>
      <c r="T1088" s="224"/>
      <c r="AT1088" s="225" t="s">
        <v>180</v>
      </c>
      <c r="AU1088" s="225" t="s">
        <v>87</v>
      </c>
      <c r="AV1088" s="13" t="s">
        <v>87</v>
      </c>
      <c r="AW1088" s="13" t="s">
        <v>32</v>
      </c>
      <c r="AX1088" s="13" t="s">
        <v>85</v>
      </c>
      <c r="AY1088" s="225" t="s">
        <v>171</v>
      </c>
    </row>
    <row r="1089" spans="1:65" s="1" customFormat="1" ht="44.25" customHeight="1">
      <c r="A1089" s="34"/>
      <c r="B1089" s="35"/>
      <c r="C1089" s="192" t="s">
        <v>1609</v>
      </c>
      <c r="D1089" s="192" t="s">
        <v>173</v>
      </c>
      <c r="E1089" s="193" t="s">
        <v>1610</v>
      </c>
      <c r="F1089" s="194" t="s">
        <v>1611</v>
      </c>
      <c r="G1089" s="195" t="s">
        <v>282</v>
      </c>
      <c r="H1089" s="196">
        <v>10.5</v>
      </c>
      <c r="I1089" s="197">
        <v>17500</v>
      </c>
      <c r="J1089" s="196">
        <f>ROUND(I1089*H1089,2)</f>
        <v>183750</v>
      </c>
      <c r="K1089" s="194" t="s">
        <v>1</v>
      </c>
      <c r="L1089" s="39"/>
      <c r="M1089" s="198" t="s">
        <v>1</v>
      </c>
      <c r="N1089" s="199" t="s">
        <v>42</v>
      </c>
      <c r="O1089" s="71"/>
      <c r="P1089" s="200">
        <f>O1089*H1089</f>
        <v>0</v>
      </c>
      <c r="Q1089" s="200">
        <v>0</v>
      </c>
      <c r="R1089" s="200">
        <f>Q1089*H1089</f>
        <v>0</v>
      </c>
      <c r="S1089" s="200">
        <v>0</v>
      </c>
      <c r="T1089" s="201">
        <f>S1089*H1089</f>
        <v>0</v>
      </c>
      <c r="U1089" s="34"/>
      <c r="V1089" s="34"/>
      <c r="W1089" s="34"/>
      <c r="X1089" s="34"/>
      <c r="Y1089" s="34"/>
      <c r="Z1089" s="34"/>
      <c r="AA1089" s="34"/>
      <c r="AB1089" s="34"/>
      <c r="AC1089" s="34"/>
      <c r="AD1089" s="34"/>
      <c r="AE1089" s="34"/>
      <c r="AR1089" s="202" t="s">
        <v>264</v>
      </c>
      <c r="AT1089" s="202" t="s">
        <v>173</v>
      </c>
      <c r="AU1089" s="202" t="s">
        <v>87</v>
      </c>
      <c r="AY1089" s="17" t="s">
        <v>171</v>
      </c>
      <c r="BE1089" s="203">
        <f>IF(N1089="základní",J1089,0)</f>
        <v>183750</v>
      </c>
      <c r="BF1089" s="203">
        <f>IF(N1089="snížená",J1089,0)</f>
        <v>0</v>
      </c>
      <c r="BG1089" s="203">
        <f>IF(N1089="zákl. přenesená",J1089,0)</f>
        <v>0</v>
      </c>
      <c r="BH1089" s="203">
        <f>IF(N1089="sníž. přenesená",J1089,0)</f>
        <v>0</v>
      </c>
      <c r="BI1089" s="203">
        <f>IF(N1089="nulová",J1089,0)</f>
        <v>0</v>
      </c>
      <c r="BJ1089" s="17" t="s">
        <v>85</v>
      </c>
      <c r="BK1089" s="203">
        <f>ROUND(I1089*H1089,2)</f>
        <v>183750</v>
      </c>
      <c r="BL1089" s="17" t="s">
        <v>264</v>
      </c>
      <c r="BM1089" s="202" t="s">
        <v>1612</v>
      </c>
    </row>
    <row r="1090" spans="1:65" s="12" customFormat="1" ht="11.25">
      <c r="B1090" s="204"/>
      <c r="C1090" s="205"/>
      <c r="D1090" s="206" t="s">
        <v>180</v>
      </c>
      <c r="E1090" s="207" t="s">
        <v>1</v>
      </c>
      <c r="F1090" s="208" t="s">
        <v>268</v>
      </c>
      <c r="G1090" s="205"/>
      <c r="H1090" s="207" t="s">
        <v>1</v>
      </c>
      <c r="I1090" s="209"/>
      <c r="J1090" s="205"/>
      <c r="K1090" s="205"/>
      <c r="L1090" s="210"/>
      <c r="M1090" s="211"/>
      <c r="N1090" s="212"/>
      <c r="O1090" s="212"/>
      <c r="P1090" s="212"/>
      <c r="Q1090" s="212"/>
      <c r="R1090" s="212"/>
      <c r="S1090" s="212"/>
      <c r="T1090" s="213"/>
      <c r="AT1090" s="214" t="s">
        <v>180</v>
      </c>
      <c r="AU1090" s="214" t="s">
        <v>87</v>
      </c>
      <c r="AV1090" s="12" t="s">
        <v>85</v>
      </c>
      <c r="AW1090" s="12" t="s">
        <v>32</v>
      </c>
      <c r="AX1090" s="12" t="s">
        <v>77</v>
      </c>
      <c r="AY1090" s="214" t="s">
        <v>171</v>
      </c>
    </row>
    <row r="1091" spans="1:65" s="13" customFormat="1" ht="11.25">
      <c r="B1091" s="215"/>
      <c r="C1091" s="216"/>
      <c r="D1091" s="206" t="s">
        <v>180</v>
      </c>
      <c r="E1091" s="217" t="s">
        <v>1</v>
      </c>
      <c r="F1091" s="218" t="s">
        <v>1613</v>
      </c>
      <c r="G1091" s="216"/>
      <c r="H1091" s="219">
        <v>10.5</v>
      </c>
      <c r="I1091" s="220"/>
      <c r="J1091" s="216"/>
      <c r="K1091" s="216"/>
      <c r="L1091" s="221"/>
      <c r="M1091" s="222"/>
      <c r="N1091" s="223"/>
      <c r="O1091" s="223"/>
      <c r="P1091" s="223"/>
      <c r="Q1091" s="223"/>
      <c r="R1091" s="223"/>
      <c r="S1091" s="223"/>
      <c r="T1091" s="224"/>
      <c r="AT1091" s="225" t="s">
        <v>180</v>
      </c>
      <c r="AU1091" s="225" t="s">
        <v>87</v>
      </c>
      <c r="AV1091" s="13" t="s">
        <v>87</v>
      </c>
      <c r="AW1091" s="13" t="s">
        <v>32</v>
      </c>
      <c r="AX1091" s="13" t="s">
        <v>85</v>
      </c>
      <c r="AY1091" s="225" t="s">
        <v>171</v>
      </c>
    </row>
    <row r="1092" spans="1:65" s="1" customFormat="1" ht="24.2" customHeight="1">
      <c r="A1092" s="34"/>
      <c r="B1092" s="35"/>
      <c r="C1092" s="192" t="s">
        <v>1614</v>
      </c>
      <c r="D1092" s="192" t="s">
        <v>173</v>
      </c>
      <c r="E1092" s="193" t="s">
        <v>1615</v>
      </c>
      <c r="F1092" s="194" t="s">
        <v>1616</v>
      </c>
      <c r="G1092" s="195" t="s">
        <v>198</v>
      </c>
      <c r="H1092" s="196">
        <v>0.13</v>
      </c>
      <c r="I1092" s="197">
        <v>10153.85</v>
      </c>
      <c r="J1092" s="196">
        <f>ROUND(I1092*H1092,2)</f>
        <v>1320</v>
      </c>
      <c r="K1092" s="194" t="s">
        <v>177</v>
      </c>
      <c r="L1092" s="39"/>
      <c r="M1092" s="198" t="s">
        <v>1</v>
      </c>
      <c r="N1092" s="199" t="s">
        <v>42</v>
      </c>
      <c r="O1092" s="71"/>
      <c r="P1092" s="200">
        <f>O1092*H1092</f>
        <v>0</v>
      </c>
      <c r="Q1092" s="200">
        <v>0</v>
      </c>
      <c r="R1092" s="200">
        <f>Q1092*H1092</f>
        <v>0</v>
      </c>
      <c r="S1092" s="200">
        <v>0</v>
      </c>
      <c r="T1092" s="201">
        <f>S1092*H1092</f>
        <v>0</v>
      </c>
      <c r="U1092" s="34"/>
      <c r="V1092" s="34"/>
      <c r="W1092" s="34"/>
      <c r="X1092" s="34"/>
      <c r="Y1092" s="34"/>
      <c r="Z1092" s="34"/>
      <c r="AA1092" s="34"/>
      <c r="AB1092" s="34"/>
      <c r="AC1092" s="34"/>
      <c r="AD1092" s="34"/>
      <c r="AE1092" s="34"/>
      <c r="AR1092" s="202" t="s">
        <v>264</v>
      </c>
      <c r="AT1092" s="202" t="s">
        <v>173</v>
      </c>
      <c r="AU1092" s="202" t="s">
        <v>87</v>
      </c>
      <c r="AY1092" s="17" t="s">
        <v>171</v>
      </c>
      <c r="BE1092" s="203">
        <f>IF(N1092="základní",J1092,0)</f>
        <v>1320</v>
      </c>
      <c r="BF1092" s="203">
        <f>IF(N1092="snížená",J1092,0)</f>
        <v>0</v>
      </c>
      <c r="BG1092" s="203">
        <f>IF(N1092="zákl. přenesená",J1092,0)</f>
        <v>0</v>
      </c>
      <c r="BH1092" s="203">
        <f>IF(N1092="sníž. přenesená",J1092,0)</f>
        <v>0</v>
      </c>
      <c r="BI1092" s="203">
        <f>IF(N1092="nulová",J1092,0)</f>
        <v>0</v>
      </c>
      <c r="BJ1092" s="17" t="s">
        <v>85</v>
      </c>
      <c r="BK1092" s="203">
        <f>ROUND(I1092*H1092,2)</f>
        <v>1320</v>
      </c>
      <c r="BL1092" s="17" t="s">
        <v>264</v>
      </c>
      <c r="BM1092" s="202" t="s">
        <v>1617</v>
      </c>
    </row>
    <row r="1093" spans="1:65" s="11" customFormat="1" ht="22.9" customHeight="1">
      <c r="B1093" s="176"/>
      <c r="C1093" s="177"/>
      <c r="D1093" s="178" t="s">
        <v>76</v>
      </c>
      <c r="E1093" s="190" t="s">
        <v>1618</v>
      </c>
      <c r="F1093" s="190" t="s">
        <v>1619</v>
      </c>
      <c r="G1093" s="177"/>
      <c r="H1093" s="177"/>
      <c r="I1093" s="180"/>
      <c r="J1093" s="191">
        <f>BK1093</f>
        <v>300017</v>
      </c>
      <c r="K1093" s="177"/>
      <c r="L1093" s="182"/>
      <c r="M1093" s="183"/>
      <c r="N1093" s="184"/>
      <c r="O1093" s="184"/>
      <c r="P1093" s="185">
        <f>SUM(P1094:P1125)</f>
        <v>0</v>
      </c>
      <c r="Q1093" s="184"/>
      <c r="R1093" s="185">
        <f>SUM(R1094:R1125)</f>
        <v>1.12548</v>
      </c>
      <c r="S1093" s="184"/>
      <c r="T1093" s="186">
        <f>SUM(T1094:T1125)</f>
        <v>0</v>
      </c>
      <c r="AR1093" s="187" t="s">
        <v>87</v>
      </c>
      <c r="AT1093" s="188" t="s">
        <v>76</v>
      </c>
      <c r="AU1093" s="188" t="s">
        <v>85</v>
      </c>
      <c r="AY1093" s="187" t="s">
        <v>171</v>
      </c>
      <c r="BK1093" s="189">
        <f>SUM(BK1094:BK1125)</f>
        <v>300017</v>
      </c>
    </row>
    <row r="1094" spans="1:65" s="1" customFormat="1" ht="21.75" customHeight="1">
      <c r="A1094" s="34"/>
      <c r="B1094" s="35"/>
      <c r="C1094" s="192" t="s">
        <v>1620</v>
      </c>
      <c r="D1094" s="192" t="s">
        <v>173</v>
      </c>
      <c r="E1094" s="193" t="s">
        <v>1621</v>
      </c>
      <c r="F1094" s="194" t="s">
        <v>1622</v>
      </c>
      <c r="G1094" s="195" t="s">
        <v>308</v>
      </c>
      <c r="H1094" s="196">
        <v>6</v>
      </c>
      <c r="I1094" s="197">
        <v>1750</v>
      </c>
      <c r="J1094" s="196">
        <f>ROUND(I1094*H1094,2)</f>
        <v>10500</v>
      </c>
      <c r="K1094" s="194" t="s">
        <v>1</v>
      </c>
      <c r="L1094" s="39"/>
      <c r="M1094" s="198" t="s">
        <v>1</v>
      </c>
      <c r="N1094" s="199" t="s">
        <v>42</v>
      </c>
      <c r="O1094" s="71"/>
      <c r="P1094" s="200">
        <f>O1094*H1094</f>
        <v>0</v>
      </c>
      <c r="Q1094" s="200">
        <v>0</v>
      </c>
      <c r="R1094" s="200">
        <f>Q1094*H1094</f>
        <v>0</v>
      </c>
      <c r="S1094" s="200">
        <v>0</v>
      </c>
      <c r="T1094" s="201">
        <f>S1094*H1094</f>
        <v>0</v>
      </c>
      <c r="U1094" s="34"/>
      <c r="V1094" s="34"/>
      <c r="W1094" s="34"/>
      <c r="X1094" s="34"/>
      <c r="Y1094" s="34"/>
      <c r="Z1094" s="34"/>
      <c r="AA1094" s="34"/>
      <c r="AB1094" s="34"/>
      <c r="AC1094" s="34"/>
      <c r="AD1094" s="34"/>
      <c r="AE1094" s="34"/>
      <c r="AR1094" s="202" t="s">
        <v>264</v>
      </c>
      <c r="AT1094" s="202" t="s">
        <v>173</v>
      </c>
      <c r="AU1094" s="202" t="s">
        <v>87</v>
      </c>
      <c r="AY1094" s="17" t="s">
        <v>171</v>
      </c>
      <c r="BE1094" s="203">
        <f>IF(N1094="základní",J1094,0)</f>
        <v>10500</v>
      </c>
      <c r="BF1094" s="203">
        <f>IF(N1094="snížená",J1094,0)</f>
        <v>0</v>
      </c>
      <c r="BG1094" s="203">
        <f>IF(N1094="zákl. přenesená",J1094,0)</f>
        <v>0</v>
      </c>
      <c r="BH1094" s="203">
        <f>IF(N1094="sníž. přenesená",J1094,0)</f>
        <v>0</v>
      </c>
      <c r="BI1094" s="203">
        <f>IF(N1094="nulová",J1094,0)</f>
        <v>0</v>
      </c>
      <c r="BJ1094" s="17" t="s">
        <v>85</v>
      </c>
      <c r="BK1094" s="203">
        <f>ROUND(I1094*H1094,2)</f>
        <v>10500</v>
      </c>
      <c r="BL1094" s="17" t="s">
        <v>264</v>
      </c>
      <c r="BM1094" s="202" t="s">
        <v>1623</v>
      </c>
    </row>
    <row r="1095" spans="1:65" s="1" customFormat="1" ht="21.75" customHeight="1">
      <c r="A1095" s="34"/>
      <c r="B1095" s="35"/>
      <c r="C1095" s="237" t="s">
        <v>1624</v>
      </c>
      <c r="D1095" s="237" t="s">
        <v>212</v>
      </c>
      <c r="E1095" s="238" t="s">
        <v>1625</v>
      </c>
      <c r="F1095" s="239" t="s">
        <v>1626</v>
      </c>
      <c r="G1095" s="240" t="s">
        <v>308</v>
      </c>
      <c r="H1095" s="241">
        <v>6</v>
      </c>
      <c r="I1095" s="242">
        <v>7500</v>
      </c>
      <c r="J1095" s="241">
        <f>ROUND(I1095*H1095,2)</f>
        <v>45000</v>
      </c>
      <c r="K1095" s="239" t="s">
        <v>177</v>
      </c>
      <c r="L1095" s="243"/>
      <c r="M1095" s="244" t="s">
        <v>1</v>
      </c>
      <c r="N1095" s="245" t="s">
        <v>42</v>
      </c>
      <c r="O1095" s="71"/>
      <c r="P1095" s="200">
        <f>O1095*H1095</f>
        <v>0</v>
      </c>
      <c r="Q1095" s="200">
        <v>6.8000000000000005E-4</v>
      </c>
      <c r="R1095" s="200">
        <f>Q1095*H1095</f>
        <v>4.0800000000000003E-3</v>
      </c>
      <c r="S1095" s="200">
        <v>0</v>
      </c>
      <c r="T1095" s="201">
        <f>S1095*H1095</f>
        <v>0</v>
      </c>
      <c r="U1095" s="34"/>
      <c r="V1095" s="34"/>
      <c r="W1095" s="34"/>
      <c r="X1095" s="34"/>
      <c r="Y1095" s="34"/>
      <c r="Z1095" s="34"/>
      <c r="AA1095" s="34"/>
      <c r="AB1095" s="34"/>
      <c r="AC1095" s="34"/>
      <c r="AD1095" s="34"/>
      <c r="AE1095" s="34"/>
      <c r="AR1095" s="202" t="s">
        <v>360</v>
      </c>
      <c r="AT1095" s="202" t="s">
        <v>212</v>
      </c>
      <c r="AU1095" s="202" t="s">
        <v>87</v>
      </c>
      <c r="AY1095" s="17" t="s">
        <v>171</v>
      </c>
      <c r="BE1095" s="203">
        <f>IF(N1095="základní",J1095,0)</f>
        <v>45000</v>
      </c>
      <c r="BF1095" s="203">
        <f>IF(N1095="snížená",J1095,0)</f>
        <v>0</v>
      </c>
      <c r="BG1095" s="203">
        <f>IF(N1095="zákl. přenesená",J1095,0)</f>
        <v>0</v>
      </c>
      <c r="BH1095" s="203">
        <f>IF(N1095="sníž. přenesená",J1095,0)</f>
        <v>0</v>
      </c>
      <c r="BI1095" s="203">
        <f>IF(N1095="nulová",J1095,0)</f>
        <v>0</v>
      </c>
      <c r="BJ1095" s="17" t="s">
        <v>85</v>
      </c>
      <c r="BK1095" s="203">
        <f>ROUND(I1095*H1095,2)</f>
        <v>45000</v>
      </c>
      <c r="BL1095" s="17" t="s">
        <v>264</v>
      </c>
      <c r="BM1095" s="202" t="s">
        <v>1627</v>
      </c>
    </row>
    <row r="1096" spans="1:65" s="1" customFormat="1" ht="19.5">
      <c r="A1096" s="34"/>
      <c r="B1096" s="35"/>
      <c r="C1096" s="36"/>
      <c r="D1096" s="206" t="s">
        <v>415</v>
      </c>
      <c r="E1096" s="36"/>
      <c r="F1096" s="246" t="s">
        <v>1300</v>
      </c>
      <c r="G1096" s="36"/>
      <c r="H1096" s="36"/>
      <c r="I1096" s="247"/>
      <c r="J1096" s="36"/>
      <c r="K1096" s="36"/>
      <c r="L1096" s="39"/>
      <c r="M1096" s="248"/>
      <c r="N1096" s="249"/>
      <c r="O1096" s="71"/>
      <c r="P1096" s="71"/>
      <c r="Q1096" s="71"/>
      <c r="R1096" s="71"/>
      <c r="S1096" s="71"/>
      <c r="T1096" s="72"/>
      <c r="U1096" s="34"/>
      <c r="V1096" s="34"/>
      <c r="W1096" s="34"/>
      <c r="X1096" s="34"/>
      <c r="Y1096" s="34"/>
      <c r="Z1096" s="34"/>
      <c r="AA1096" s="34"/>
      <c r="AB1096" s="34"/>
      <c r="AC1096" s="34"/>
      <c r="AD1096" s="34"/>
      <c r="AE1096" s="34"/>
      <c r="AT1096" s="17" t="s">
        <v>415</v>
      </c>
      <c r="AU1096" s="17" t="s">
        <v>87</v>
      </c>
    </row>
    <row r="1097" spans="1:65" s="1" customFormat="1" ht="24.2" customHeight="1">
      <c r="A1097" s="34"/>
      <c r="B1097" s="35"/>
      <c r="C1097" s="192" t="s">
        <v>1628</v>
      </c>
      <c r="D1097" s="192" t="s">
        <v>173</v>
      </c>
      <c r="E1097" s="193" t="s">
        <v>1629</v>
      </c>
      <c r="F1097" s="194" t="s">
        <v>1630</v>
      </c>
      <c r="G1097" s="195" t="s">
        <v>282</v>
      </c>
      <c r="H1097" s="196">
        <v>0.8</v>
      </c>
      <c r="I1097" s="197">
        <v>1308</v>
      </c>
      <c r="J1097" s="196">
        <f>ROUND(I1097*H1097,2)</f>
        <v>1046.4000000000001</v>
      </c>
      <c r="K1097" s="194" t="s">
        <v>177</v>
      </c>
      <c r="L1097" s="39"/>
      <c r="M1097" s="198" t="s">
        <v>1</v>
      </c>
      <c r="N1097" s="199" t="s">
        <v>42</v>
      </c>
      <c r="O1097" s="71"/>
      <c r="P1097" s="200">
        <f>O1097*H1097</f>
        <v>0</v>
      </c>
      <c r="Q1097" s="200">
        <v>0</v>
      </c>
      <c r="R1097" s="200">
        <f>Q1097*H1097</f>
        <v>0</v>
      </c>
      <c r="S1097" s="200">
        <v>0</v>
      </c>
      <c r="T1097" s="201">
        <f>S1097*H1097</f>
        <v>0</v>
      </c>
      <c r="U1097" s="34"/>
      <c r="V1097" s="34"/>
      <c r="W1097" s="34"/>
      <c r="X1097" s="34"/>
      <c r="Y1097" s="34"/>
      <c r="Z1097" s="34"/>
      <c r="AA1097" s="34"/>
      <c r="AB1097" s="34"/>
      <c r="AC1097" s="34"/>
      <c r="AD1097" s="34"/>
      <c r="AE1097" s="34"/>
      <c r="AR1097" s="202" t="s">
        <v>264</v>
      </c>
      <c r="AT1097" s="202" t="s">
        <v>173</v>
      </c>
      <c r="AU1097" s="202" t="s">
        <v>87</v>
      </c>
      <c r="AY1097" s="17" t="s">
        <v>171</v>
      </c>
      <c r="BE1097" s="203">
        <f>IF(N1097="základní",J1097,0)</f>
        <v>1046.4000000000001</v>
      </c>
      <c r="BF1097" s="203">
        <f>IF(N1097="snížená",J1097,0)</f>
        <v>0</v>
      </c>
      <c r="BG1097" s="203">
        <f>IF(N1097="zákl. přenesená",J1097,0)</f>
        <v>0</v>
      </c>
      <c r="BH1097" s="203">
        <f>IF(N1097="sníž. přenesená",J1097,0)</f>
        <v>0</v>
      </c>
      <c r="BI1097" s="203">
        <f>IF(N1097="nulová",J1097,0)</f>
        <v>0</v>
      </c>
      <c r="BJ1097" s="17" t="s">
        <v>85</v>
      </c>
      <c r="BK1097" s="203">
        <f>ROUND(I1097*H1097,2)</f>
        <v>1046.4000000000001</v>
      </c>
      <c r="BL1097" s="17" t="s">
        <v>264</v>
      </c>
      <c r="BM1097" s="202" t="s">
        <v>1631</v>
      </c>
    </row>
    <row r="1098" spans="1:65" s="1" customFormat="1" ht="21.75" customHeight="1">
      <c r="A1098" s="34"/>
      <c r="B1098" s="35"/>
      <c r="C1098" s="237" t="s">
        <v>1632</v>
      </c>
      <c r="D1098" s="237" t="s">
        <v>212</v>
      </c>
      <c r="E1098" s="238" t="s">
        <v>1633</v>
      </c>
      <c r="F1098" s="239" t="s">
        <v>1634</v>
      </c>
      <c r="G1098" s="240" t="s">
        <v>308</v>
      </c>
      <c r="H1098" s="241">
        <v>1</v>
      </c>
      <c r="I1098" s="242">
        <v>4000</v>
      </c>
      <c r="J1098" s="241">
        <f>ROUND(I1098*H1098,2)</f>
        <v>4000</v>
      </c>
      <c r="K1098" s="239" t="s">
        <v>1</v>
      </c>
      <c r="L1098" s="243"/>
      <c r="M1098" s="244" t="s">
        <v>1</v>
      </c>
      <c r="N1098" s="245" t="s">
        <v>42</v>
      </c>
      <c r="O1098" s="71"/>
      <c r="P1098" s="200">
        <f>O1098*H1098</f>
        <v>0</v>
      </c>
      <c r="Q1098" s="200">
        <v>0</v>
      </c>
      <c r="R1098" s="200">
        <f>Q1098*H1098</f>
        <v>0</v>
      </c>
      <c r="S1098" s="200">
        <v>0</v>
      </c>
      <c r="T1098" s="201">
        <f>S1098*H1098</f>
        <v>0</v>
      </c>
      <c r="U1098" s="34"/>
      <c r="V1098" s="34"/>
      <c r="W1098" s="34"/>
      <c r="X1098" s="34"/>
      <c r="Y1098" s="34"/>
      <c r="Z1098" s="34"/>
      <c r="AA1098" s="34"/>
      <c r="AB1098" s="34"/>
      <c r="AC1098" s="34"/>
      <c r="AD1098" s="34"/>
      <c r="AE1098" s="34"/>
      <c r="AR1098" s="202" t="s">
        <v>360</v>
      </c>
      <c r="AT1098" s="202" t="s">
        <v>212</v>
      </c>
      <c r="AU1098" s="202" t="s">
        <v>87</v>
      </c>
      <c r="AY1098" s="17" t="s">
        <v>171</v>
      </c>
      <c r="BE1098" s="203">
        <f>IF(N1098="základní",J1098,0)</f>
        <v>4000</v>
      </c>
      <c r="BF1098" s="203">
        <f>IF(N1098="snížená",J1098,0)</f>
        <v>0</v>
      </c>
      <c r="BG1098" s="203">
        <f>IF(N1098="zákl. přenesená",J1098,0)</f>
        <v>0</v>
      </c>
      <c r="BH1098" s="203">
        <f>IF(N1098="sníž. přenesená",J1098,0)</f>
        <v>0</v>
      </c>
      <c r="BI1098" s="203">
        <f>IF(N1098="nulová",J1098,0)</f>
        <v>0</v>
      </c>
      <c r="BJ1098" s="17" t="s">
        <v>85</v>
      </c>
      <c r="BK1098" s="203">
        <f>ROUND(I1098*H1098,2)</f>
        <v>4000</v>
      </c>
      <c r="BL1098" s="17" t="s">
        <v>264</v>
      </c>
      <c r="BM1098" s="202" t="s">
        <v>1635</v>
      </c>
    </row>
    <row r="1099" spans="1:65" s="1" customFormat="1" ht="24.2" customHeight="1">
      <c r="A1099" s="34"/>
      <c r="B1099" s="35"/>
      <c r="C1099" s="192" t="s">
        <v>1636</v>
      </c>
      <c r="D1099" s="192" t="s">
        <v>173</v>
      </c>
      <c r="E1099" s="193" t="s">
        <v>1637</v>
      </c>
      <c r="F1099" s="194" t="s">
        <v>1638</v>
      </c>
      <c r="G1099" s="195" t="s">
        <v>231</v>
      </c>
      <c r="H1099" s="196">
        <v>1068</v>
      </c>
      <c r="I1099" s="197">
        <v>23</v>
      </c>
      <c r="J1099" s="196">
        <f>ROUND(I1099*H1099,2)</f>
        <v>24564</v>
      </c>
      <c r="K1099" s="194" t="s">
        <v>177</v>
      </c>
      <c r="L1099" s="39"/>
      <c r="M1099" s="198" t="s">
        <v>1</v>
      </c>
      <c r="N1099" s="199" t="s">
        <v>42</v>
      </c>
      <c r="O1099" s="71"/>
      <c r="P1099" s="200">
        <f>O1099*H1099</f>
        <v>0</v>
      </c>
      <c r="Q1099" s="200">
        <v>5.0000000000000002E-5</v>
      </c>
      <c r="R1099" s="200">
        <f>Q1099*H1099</f>
        <v>5.3400000000000003E-2</v>
      </c>
      <c r="S1099" s="200">
        <v>0</v>
      </c>
      <c r="T1099" s="201">
        <f>S1099*H1099</f>
        <v>0</v>
      </c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R1099" s="202" t="s">
        <v>264</v>
      </c>
      <c r="AT1099" s="202" t="s">
        <v>173</v>
      </c>
      <c r="AU1099" s="202" t="s">
        <v>87</v>
      </c>
      <c r="AY1099" s="17" t="s">
        <v>171</v>
      </c>
      <c r="BE1099" s="203">
        <f>IF(N1099="základní",J1099,0)</f>
        <v>24564</v>
      </c>
      <c r="BF1099" s="203">
        <f>IF(N1099="snížená",J1099,0)</f>
        <v>0</v>
      </c>
      <c r="BG1099" s="203">
        <f>IF(N1099="zákl. přenesená",J1099,0)</f>
        <v>0</v>
      </c>
      <c r="BH1099" s="203">
        <f>IF(N1099="sníž. přenesená",J1099,0)</f>
        <v>0</v>
      </c>
      <c r="BI1099" s="203">
        <f>IF(N1099="nulová",J1099,0)</f>
        <v>0</v>
      </c>
      <c r="BJ1099" s="17" t="s">
        <v>85</v>
      </c>
      <c r="BK1099" s="203">
        <f>ROUND(I1099*H1099,2)</f>
        <v>24564</v>
      </c>
      <c r="BL1099" s="17" t="s">
        <v>264</v>
      </c>
      <c r="BM1099" s="202" t="s">
        <v>1639</v>
      </c>
    </row>
    <row r="1100" spans="1:65" s="12" customFormat="1" ht="11.25">
      <c r="B1100" s="204"/>
      <c r="C1100" s="205"/>
      <c r="D1100" s="206" t="s">
        <v>180</v>
      </c>
      <c r="E1100" s="207" t="s">
        <v>1</v>
      </c>
      <c r="F1100" s="208" t="s">
        <v>1640</v>
      </c>
      <c r="G1100" s="205"/>
      <c r="H1100" s="207" t="s">
        <v>1</v>
      </c>
      <c r="I1100" s="209"/>
      <c r="J1100" s="205"/>
      <c r="K1100" s="205"/>
      <c r="L1100" s="210"/>
      <c r="M1100" s="211"/>
      <c r="N1100" s="212"/>
      <c r="O1100" s="212"/>
      <c r="P1100" s="212"/>
      <c r="Q1100" s="212"/>
      <c r="R1100" s="212"/>
      <c r="S1100" s="212"/>
      <c r="T1100" s="213"/>
      <c r="AT1100" s="214" t="s">
        <v>180</v>
      </c>
      <c r="AU1100" s="214" t="s">
        <v>87</v>
      </c>
      <c r="AV1100" s="12" t="s">
        <v>85</v>
      </c>
      <c r="AW1100" s="12" t="s">
        <v>32</v>
      </c>
      <c r="AX1100" s="12" t="s">
        <v>77</v>
      </c>
      <c r="AY1100" s="214" t="s">
        <v>171</v>
      </c>
    </row>
    <row r="1101" spans="1:65" s="12" customFormat="1" ht="11.25">
      <c r="B1101" s="204"/>
      <c r="C1101" s="205"/>
      <c r="D1101" s="206" t="s">
        <v>180</v>
      </c>
      <c r="E1101" s="207" t="s">
        <v>1</v>
      </c>
      <c r="F1101" s="208" t="s">
        <v>744</v>
      </c>
      <c r="G1101" s="205"/>
      <c r="H1101" s="207" t="s">
        <v>1</v>
      </c>
      <c r="I1101" s="209"/>
      <c r="J1101" s="205"/>
      <c r="K1101" s="205"/>
      <c r="L1101" s="210"/>
      <c r="M1101" s="211"/>
      <c r="N1101" s="212"/>
      <c r="O1101" s="212"/>
      <c r="P1101" s="212"/>
      <c r="Q1101" s="212"/>
      <c r="R1101" s="212"/>
      <c r="S1101" s="212"/>
      <c r="T1101" s="213"/>
      <c r="AT1101" s="214" t="s">
        <v>180</v>
      </c>
      <c r="AU1101" s="214" t="s">
        <v>87</v>
      </c>
      <c r="AV1101" s="12" t="s">
        <v>85</v>
      </c>
      <c r="AW1101" s="12" t="s">
        <v>32</v>
      </c>
      <c r="AX1101" s="12" t="s">
        <v>77</v>
      </c>
      <c r="AY1101" s="214" t="s">
        <v>171</v>
      </c>
    </row>
    <row r="1102" spans="1:65" s="13" customFormat="1" ht="11.25">
      <c r="B1102" s="215"/>
      <c r="C1102" s="216"/>
      <c r="D1102" s="206" t="s">
        <v>180</v>
      </c>
      <c r="E1102" s="217" t="s">
        <v>1</v>
      </c>
      <c r="F1102" s="218" t="s">
        <v>1641</v>
      </c>
      <c r="G1102" s="216"/>
      <c r="H1102" s="219">
        <v>266</v>
      </c>
      <c r="I1102" s="220"/>
      <c r="J1102" s="216"/>
      <c r="K1102" s="216"/>
      <c r="L1102" s="221"/>
      <c r="M1102" s="222"/>
      <c r="N1102" s="223"/>
      <c r="O1102" s="223"/>
      <c r="P1102" s="223"/>
      <c r="Q1102" s="223"/>
      <c r="R1102" s="223"/>
      <c r="S1102" s="223"/>
      <c r="T1102" s="224"/>
      <c r="AT1102" s="225" t="s">
        <v>180</v>
      </c>
      <c r="AU1102" s="225" t="s">
        <v>87</v>
      </c>
      <c r="AV1102" s="13" t="s">
        <v>87</v>
      </c>
      <c r="AW1102" s="13" t="s">
        <v>32</v>
      </c>
      <c r="AX1102" s="13" t="s">
        <v>77</v>
      </c>
      <c r="AY1102" s="225" t="s">
        <v>171</v>
      </c>
    </row>
    <row r="1103" spans="1:65" s="12" customFormat="1" ht="11.25">
      <c r="B1103" s="204"/>
      <c r="C1103" s="205"/>
      <c r="D1103" s="206" t="s">
        <v>180</v>
      </c>
      <c r="E1103" s="207" t="s">
        <v>1</v>
      </c>
      <c r="F1103" s="208" t="s">
        <v>1642</v>
      </c>
      <c r="G1103" s="205"/>
      <c r="H1103" s="207" t="s">
        <v>1</v>
      </c>
      <c r="I1103" s="209"/>
      <c r="J1103" s="205"/>
      <c r="K1103" s="205"/>
      <c r="L1103" s="210"/>
      <c r="M1103" s="211"/>
      <c r="N1103" s="212"/>
      <c r="O1103" s="212"/>
      <c r="P1103" s="212"/>
      <c r="Q1103" s="212"/>
      <c r="R1103" s="212"/>
      <c r="S1103" s="212"/>
      <c r="T1103" s="213"/>
      <c r="AT1103" s="214" t="s">
        <v>180</v>
      </c>
      <c r="AU1103" s="214" t="s">
        <v>87</v>
      </c>
      <c r="AV1103" s="12" t="s">
        <v>85</v>
      </c>
      <c r="AW1103" s="12" t="s">
        <v>32</v>
      </c>
      <c r="AX1103" s="12" t="s">
        <v>77</v>
      </c>
      <c r="AY1103" s="214" t="s">
        <v>171</v>
      </c>
    </row>
    <row r="1104" spans="1:65" s="12" customFormat="1" ht="11.25">
      <c r="B1104" s="204"/>
      <c r="C1104" s="205"/>
      <c r="D1104" s="206" t="s">
        <v>180</v>
      </c>
      <c r="E1104" s="207" t="s">
        <v>1</v>
      </c>
      <c r="F1104" s="208" t="s">
        <v>744</v>
      </c>
      <c r="G1104" s="205"/>
      <c r="H1104" s="207" t="s">
        <v>1</v>
      </c>
      <c r="I1104" s="209"/>
      <c r="J1104" s="205"/>
      <c r="K1104" s="205"/>
      <c r="L1104" s="210"/>
      <c r="M1104" s="211"/>
      <c r="N1104" s="212"/>
      <c r="O1104" s="212"/>
      <c r="P1104" s="212"/>
      <c r="Q1104" s="212"/>
      <c r="R1104" s="212"/>
      <c r="S1104" s="212"/>
      <c r="T1104" s="213"/>
      <c r="AT1104" s="214" t="s">
        <v>180</v>
      </c>
      <c r="AU1104" s="214" t="s">
        <v>87</v>
      </c>
      <c r="AV1104" s="12" t="s">
        <v>85</v>
      </c>
      <c r="AW1104" s="12" t="s">
        <v>32</v>
      </c>
      <c r="AX1104" s="12" t="s">
        <v>77</v>
      </c>
      <c r="AY1104" s="214" t="s">
        <v>171</v>
      </c>
    </row>
    <row r="1105" spans="1:65" s="13" customFormat="1" ht="11.25">
      <c r="B1105" s="215"/>
      <c r="C1105" s="216"/>
      <c r="D1105" s="206" t="s">
        <v>180</v>
      </c>
      <c r="E1105" s="217" t="s">
        <v>1</v>
      </c>
      <c r="F1105" s="218" t="s">
        <v>1643</v>
      </c>
      <c r="G1105" s="216"/>
      <c r="H1105" s="219">
        <v>359</v>
      </c>
      <c r="I1105" s="220"/>
      <c r="J1105" s="216"/>
      <c r="K1105" s="216"/>
      <c r="L1105" s="221"/>
      <c r="M1105" s="222"/>
      <c r="N1105" s="223"/>
      <c r="O1105" s="223"/>
      <c r="P1105" s="223"/>
      <c r="Q1105" s="223"/>
      <c r="R1105" s="223"/>
      <c r="S1105" s="223"/>
      <c r="T1105" s="224"/>
      <c r="AT1105" s="225" t="s">
        <v>180</v>
      </c>
      <c r="AU1105" s="225" t="s">
        <v>87</v>
      </c>
      <c r="AV1105" s="13" t="s">
        <v>87</v>
      </c>
      <c r="AW1105" s="13" t="s">
        <v>32</v>
      </c>
      <c r="AX1105" s="13" t="s">
        <v>77</v>
      </c>
      <c r="AY1105" s="225" t="s">
        <v>171</v>
      </c>
    </row>
    <row r="1106" spans="1:65" s="12" customFormat="1" ht="11.25">
      <c r="B1106" s="204"/>
      <c r="C1106" s="205"/>
      <c r="D1106" s="206" t="s">
        <v>180</v>
      </c>
      <c r="E1106" s="207" t="s">
        <v>1</v>
      </c>
      <c r="F1106" s="208" t="s">
        <v>1644</v>
      </c>
      <c r="G1106" s="205"/>
      <c r="H1106" s="207" t="s">
        <v>1</v>
      </c>
      <c r="I1106" s="209"/>
      <c r="J1106" s="205"/>
      <c r="K1106" s="205"/>
      <c r="L1106" s="210"/>
      <c r="M1106" s="211"/>
      <c r="N1106" s="212"/>
      <c r="O1106" s="212"/>
      <c r="P1106" s="212"/>
      <c r="Q1106" s="212"/>
      <c r="R1106" s="212"/>
      <c r="S1106" s="212"/>
      <c r="T1106" s="213"/>
      <c r="AT1106" s="214" t="s">
        <v>180</v>
      </c>
      <c r="AU1106" s="214" t="s">
        <v>87</v>
      </c>
      <c r="AV1106" s="12" t="s">
        <v>85</v>
      </c>
      <c r="AW1106" s="12" t="s">
        <v>32</v>
      </c>
      <c r="AX1106" s="12" t="s">
        <v>77</v>
      </c>
      <c r="AY1106" s="214" t="s">
        <v>171</v>
      </c>
    </row>
    <row r="1107" spans="1:65" s="12" customFormat="1" ht="11.25">
      <c r="B1107" s="204"/>
      <c r="C1107" s="205"/>
      <c r="D1107" s="206" t="s">
        <v>180</v>
      </c>
      <c r="E1107" s="207" t="s">
        <v>1</v>
      </c>
      <c r="F1107" s="208" t="s">
        <v>757</v>
      </c>
      <c r="G1107" s="205"/>
      <c r="H1107" s="207" t="s">
        <v>1</v>
      </c>
      <c r="I1107" s="209"/>
      <c r="J1107" s="205"/>
      <c r="K1107" s="205"/>
      <c r="L1107" s="210"/>
      <c r="M1107" s="211"/>
      <c r="N1107" s="212"/>
      <c r="O1107" s="212"/>
      <c r="P1107" s="212"/>
      <c r="Q1107" s="212"/>
      <c r="R1107" s="212"/>
      <c r="S1107" s="212"/>
      <c r="T1107" s="213"/>
      <c r="AT1107" s="214" t="s">
        <v>180</v>
      </c>
      <c r="AU1107" s="214" t="s">
        <v>87</v>
      </c>
      <c r="AV1107" s="12" t="s">
        <v>85</v>
      </c>
      <c r="AW1107" s="12" t="s">
        <v>32</v>
      </c>
      <c r="AX1107" s="12" t="s">
        <v>77</v>
      </c>
      <c r="AY1107" s="214" t="s">
        <v>171</v>
      </c>
    </row>
    <row r="1108" spans="1:65" s="13" customFormat="1" ht="11.25">
      <c r="B1108" s="215"/>
      <c r="C1108" s="216"/>
      <c r="D1108" s="206" t="s">
        <v>180</v>
      </c>
      <c r="E1108" s="217" t="s">
        <v>1</v>
      </c>
      <c r="F1108" s="218" t="s">
        <v>1645</v>
      </c>
      <c r="G1108" s="216"/>
      <c r="H1108" s="219">
        <v>443</v>
      </c>
      <c r="I1108" s="220"/>
      <c r="J1108" s="216"/>
      <c r="K1108" s="216"/>
      <c r="L1108" s="221"/>
      <c r="M1108" s="222"/>
      <c r="N1108" s="223"/>
      <c r="O1108" s="223"/>
      <c r="P1108" s="223"/>
      <c r="Q1108" s="223"/>
      <c r="R1108" s="223"/>
      <c r="S1108" s="223"/>
      <c r="T1108" s="224"/>
      <c r="AT1108" s="225" t="s">
        <v>180</v>
      </c>
      <c r="AU1108" s="225" t="s">
        <v>87</v>
      </c>
      <c r="AV1108" s="13" t="s">
        <v>87</v>
      </c>
      <c r="AW1108" s="13" t="s">
        <v>32</v>
      </c>
      <c r="AX1108" s="13" t="s">
        <v>77</v>
      </c>
      <c r="AY1108" s="225" t="s">
        <v>171</v>
      </c>
    </row>
    <row r="1109" spans="1:65" s="14" customFormat="1" ht="11.25">
      <c r="B1109" s="226"/>
      <c r="C1109" s="227"/>
      <c r="D1109" s="206" t="s">
        <v>180</v>
      </c>
      <c r="E1109" s="228" t="s">
        <v>1</v>
      </c>
      <c r="F1109" s="229" t="s">
        <v>210</v>
      </c>
      <c r="G1109" s="227"/>
      <c r="H1109" s="230">
        <v>1068</v>
      </c>
      <c r="I1109" s="231"/>
      <c r="J1109" s="227"/>
      <c r="K1109" s="227"/>
      <c r="L1109" s="232"/>
      <c r="M1109" s="233"/>
      <c r="N1109" s="234"/>
      <c r="O1109" s="234"/>
      <c r="P1109" s="234"/>
      <c r="Q1109" s="234"/>
      <c r="R1109" s="234"/>
      <c r="S1109" s="234"/>
      <c r="T1109" s="235"/>
      <c r="AT1109" s="236" t="s">
        <v>180</v>
      </c>
      <c r="AU1109" s="236" t="s">
        <v>87</v>
      </c>
      <c r="AV1109" s="14" t="s">
        <v>178</v>
      </c>
      <c r="AW1109" s="14" t="s">
        <v>32</v>
      </c>
      <c r="AX1109" s="14" t="s">
        <v>85</v>
      </c>
      <c r="AY1109" s="236" t="s">
        <v>171</v>
      </c>
    </row>
    <row r="1110" spans="1:65" s="1" customFormat="1" ht="37.9" customHeight="1">
      <c r="A1110" s="34"/>
      <c r="B1110" s="35"/>
      <c r="C1110" s="237" t="s">
        <v>1646</v>
      </c>
      <c r="D1110" s="237" t="s">
        <v>212</v>
      </c>
      <c r="E1110" s="238" t="s">
        <v>1647</v>
      </c>
      <c r="F1110" s="239" t="s">
        <v>1648</v>
      </c>
      <c r="G1110" s="240" t="s">
        <v>231</v>
      </c>
      <c r="H1110" s="241">
        <v>266</v>
      </c>
      <c r="I1110" s="242">
        <v>170</v>
      </c>
      <c r="J1110" s="241">
        <f>ROUND(I1110*H1110,2)</f>
        <v>45220</v>
      </c>
      <c r="K1110" s="239" t="s">
        <v>1</v>
      </c>
      <c r="L1110" s="243"/>
      <c r="M1110" s="244" t="s">
        <v>1</v>
      </c>
      <c r="N1110" s="245" t="s">
        <v>42</v>
      </c>
      <c r="O1110" s="71"/>
      <c r="P1110" s="200">
        <f>O1110*H1110</f>
        <v>0</v>
      </c>
      <c r="Q1110" s="200">
        <v>1E-3</v>
      </c>
      <c r="R1110" s="200">
        <f>Q1110*H1110</f>
        <v>0.26600000000000001</v>
      </c>
      <c r="S1110" s="200">
        <v>0</v>
      </c>
      <c r="T1110" s="201">
        <f>S1110*H1110</f>
        <v>0</v>
      </c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R1110" s="202" t="s">
        <v>360</v>
      </c>
      <c r="AT1110" s="202" t="s">
        <v>212</v>
      </c>
      <c r="AU1110" s="202" t="s">
        <v>87</v>
      </c>
      <c r="AY1110" s="17" t="s">
        <v>171</v>
      </c>
      <c r="BE1110" s="203">
        <f>IF(N1110="základní",J1110,0)</f>
        <v>45220</v>
      </c>
      <c r="BF1110" s="203">
        <f>IF(N1110="snížená",J1110,0)</f>
        <v>0</v>
      </c>
      <c r="BG1110" s="203">
        <f>IF(N1110="zákl. přenesená",J1110,0)</f>
        <v>0</v>
      </c>
      <c r="BH1110" s="203">
        <f>IF(N1110="sníž. přenesená",J1110,0)</f>
        <v>0</v>
      </c>
      <c r="BI1110" s="203">
        <f>IF(N1110="nulová",J1110,0)</f>
        <v>0</v>
      </c>
      <c r="BJ1110" s="17" t="s">
        <v>85</v>
      </c>
      <c r="BK1110" s="203">
        <f>ROUND(I1110*H1110,2)</f>
        <v>45220</v>
      </c>
      <c r="BL1110" s="17" t="s">
        <v>264</v>
      </c>
      <c r="BM1110" s="202" t="s">
        <v>1649</v>
      </c>
    </row>
    <row r="1111" spans="1:65" s="1" customFormat="1" ht="19.5">
      <c r="A1111" s="34"/>
      <c r="B1111" s="35"/>
      <c r="C1111" s="36"/>
      <c r="D1111" s="206" t="s">
        <v>415</v>
      </c>
      <c r="E1111" s="36"/>
      <c r="F1111" s="246" t="s">
        <v>1650</v>
      </c>
      <c r="G1111" s="36"/>
      <c r="H1111" s="36"/>
      <c r="I1111" s="247"/>
      <c r="J1111" s="36"/>
      <c r="K1111" s="36"/>
      <c r="L1111" s="39"/>
      <c r="M1111" s="248"/>
      <c r="N1111" s="249"/>
      <c r="O1111" s="71"/>
      <c r="P1111" s="71"/>
      <c r="Q1111" s="71"/>
      <c r="R1111" s="71"/>
      <c r="S1111" s="71"/>
      <c r="T1111" s="72"/>
      <c r="U1111" s="34"/>
      <c r="V1111" s="34"/>
      <c r="W1111" s="34"/>
      <c r="X1111" s="34"/>
      <c r="Y1111" s="34"/>
      <c r="Z1111" s="34"/>
      <c r="AA1111" s="34"/>
      <c r="AB1111" s="34"/>
      <c r="AC1111" s="34"/>
      <c r="AD1111" s="34"/>
      <c r="AE1111" s="34"/>
      <c r="AT1111" s="17" t="s">
        <v>415</v>
      </c>
      <c r="AU1111" s="17" t="s">
        <v>87</v>
      </c>
    </row>
    <row r="1112" spans="1:65" s="12" customFormat="1" ht="11.25">
      <c r="B1112" s="204"/>
      <c r="C1112" s="205"/>
      <c r="D1112" s="206" t="s">
        <v>180</v>
      </c>
      <c r="E1112" s="207" t="s">
        <v>1</v>
      </c>
      <c r="F1112" s="208" t="s">
        <v>1651</v>
      </c>
      <c r="G1112" s="205"/>
      <c r="H1112" s="207" t="s">
        <v>1</v>
      </c>
      <c r="I1112" s="209"/>
      <c r="J1112" s="205"/>
      <c r="K1112" s="205"/>
      <c r="L1112" s="210"/>
      <c r="M1112" s="211"/>
      <c r="N1112" s="212"/>
      <c r="O1112" s="212"/>
      <c r="P1112" s="212"/>
      <c r="Q1112" s="212"/>
      <c r="R1112" s="212"/>
      <c r="S1112" s="212"/>
      <c r="T1112" s="213"/>
      <c r="AT1112" s="214" t="s">
        <v>180</v>
      </c>
      <c r="AU1112" s="214" t="s">
        <v>87</v>
      </c>
      <c r="AV1112" s="12" t="s">
        <v>85</v>
      </c>
      <c r="AW1112" s="12" t="s">
        <v>32</v>
      </c>
      <c r="AX1112" s="12" t="s">
        <v>77</v>
      </c>
      <c r="AY1112" s="214" t="s">
        <v>171</v>
      </c>
    </row>
    <row r="1113" spans="1:65" s="13" customFormat="1" ht="11.25">
      <c r="B1113" s="215"/>
      <c r="C1113" s="216"/>
      <c r="D1113" s="206" t="s">
        <v>180</v>
      </c>
      <c r="E1113" s="217" t="s">
        <v>1</v>
      </c>
      <c r="F1113" s="218" t="s">
        <v>1641</v>
      </c>
      <c r="G1113" s="216"/>
      <c r="H1113" s="219">
        <v>266</v>
      </c>
      <c r="I1113" s="220"/>
      <c r="J1113" s="216"/>
      <c r="K1113" s="216"/>
      <c r="L1113" s="221"/>
      <c r="M1113" s="222"/>
      <c r="N1113" s="223"/>
      <c r="O1113" s="223"/>
      <c r="P1113" s="223"/>
      <c r="Q1113" s="223"/>
      <c r="R1113" s="223"/>
      <c r="S1113" s="223"/>
      <c r="T1113" s="224"/>
      <c r="AT1113" s="225" t="s">
        <v>180</v>
      </c>
      <c r="AU1113" s="225" t="s">
        <v>87</v>
      </c>
      <c r="AV1113" s="13" t="s">
        <v>87</v>
      </c>
      <c r="AW1113" s="13" t="s">
        <v>32</v>
      </c>
      <c r="AX1113" s="13" t="s">
        <v>85</v>
      </c>
      <c r="AY1113" s="225" t="s">
        <v>171</v>
      </c>
    </row>
    <row r="1114" spans="1:65" s="1" customFormat="1" ht="37.9" customHeight="1">
      <c r="A1114" s="34"/>
      <c r="B1114" s="35"/>
      <c r="C1114" s="237" t="s">
        <v>1652</v>
      </c>
      <c r="D1114" s="237" t="s">
        <v>212</v>
      </c>
      <c r="E1114" s="238" t="s">
        <v>1653</v>
      </c>
      <c r="F1114" s="239" t="s">
        <v>1654</v>
      </c>
      <c r="G1114" s="240" t="s">
        <v>231</v>
      </c>
      <c r="H1114" s="241">
        <v>359</v>
      </c>
      <c r="I1114" s="242">
        <v>160</v>
      </c>
      <c r="J1114" s="241">
        <f>ROUND(I1114*H1114,2)</f>
        <v>57440</v>
      </c>
      <c r="K1114" s="239" t="s">
        <v>1</v>
      </c>
      <c r="L1114" s="243"/>
      <c r="M1114" s="244" t="s">
        <v>1</v>
      </c>
      <c r="N1114" s="245" t="s">
        <v>42</v>
      </c>
      <c r="O1114" s="71"/>
      <c r="P1114" s="200">
        <f>O1114*H1114</f>
        <v>0</v>
      </c>
      <c r="Q1114" s="200">
        <v>1E-3</v>
      </c>
      <c r="R1114" s="200">
        <f>Q1114*H1114</f>
        <v>0.35899999999999999</v>
      </c>
      <c r="S1114" s="200">
        <v>0</v>
      </c>
      <c r="T1114" s="201">
        <f>S1114*H1114</f>
        <v>0</v>
      </c>
      <c r="U1114" s="34"/>
      <c r="V1114" s="34"/>
      <c r="W1114" s="34"/>
      <c r="X1114" s="34"/>
      <c r="Y1114" s="34"/>
      <c r="Z1114" s="34"/>
      <c r="AA1114" s="34"/>
      <c r="AB1114" s="34"/>
      <c r="AC1114" s="34"/>
      <c r="AD1114" s="34"/>
      <c r="AE1114" s="34"/>
      <c r="AR1114" s="202" t="s">
        <v>360</v>
      </c>
      <c r="AT1114" s="202" t="s">
        <v>212</v>
      </c>
      <c r="AU1114" s="202" t="s">
        <v>87</v>
      </c>
      <c r="AY1114" s="17" t="s">
        <v>171</v>
      </c>
      <c r="BE1114" s="203">
        <f>IF(N1114="základní",J1114,0)</f>
        <v>57440</v>
      </c>
      <c r="BF1114" s="203">
        <f>IF(N1114="snížená",J1114,0)</f>
        <v>0</v>
      </c>
      <c r="BG1114" s="203">
        <f>IF(N1114="zákl. přenesená",J1114,0)</f>
        <v>0</v>
      </c>
      <c r="BH1114" s="203">
        <f>IF(N1114="sníž. přenesená",J1114,0)</f>
        <v>0</v>
      </c>
      <c r="BI1114" s="203">
        <f>IF(N1114="nulová",J1114,0)</f>
        <v>0</v>
      </c>
      <c r="BJ1114" s="17" t="s">
        <v>85</v>
      </c>
      <c r="BK1114" s="203">
        <f>ROUND(I1114*H1114,2)</f>
        <v>57440</v>
      </c>
      <c r="BL1114" s="17" t="s">
        <v>264</v>
      </c>
      <c r="BM1114" s="202" t="s">
        <v>1655</v>
      </c>
    </row>
    <row r="1115" spans="1:65" s="1" customFormat="1" ht="19.5">
      <c r="A1115" s="34"/>
      <c r="B1115" s="35"/>
      <c r="C1115" s="36"/>
      <c r="D1115" s="206" t="s">
        <v>415</v>
      </c>
      <c r="E1115" s="36"/>
      <c r="F1115" s="246" t="s">
        <v>1656</v>
      </c>
      <c r="G1115" s="36"/>
      <c r="H1115" s="36"/>
      <c r="I1115" s="247"/>
      <c r="J1115" s="36"/>
      <c r="K1115" s="36"/>
      <c r="L1115" s="39"/>
      <c r="M1115" s="248"/>
      <c r="N1115" s="249"/>
      <c r="O1115" s="71"/>
      <c r="P1115" s="71"/>
      <c r="Q1115" s="71"/>
      <c r="R1115" s="71"/>
      <c r="S1115" s="71"/>
      <c r="T1115" s="72"/>
      <c r="U1115" s="34"/>
      <c r="V1115" s="34"/>
      <c r="W1115" s="34"/>
      <c r="X1115" s="34"/>
      <c r="Y1115" s="34"/>
      <c r="Z1115" s="34"/>
      <c r="AA1115" s="34"/>
      <c r="AB1115" s="34"/>
      <c r="AC1115" s="34"/>
      <c r="AD1115" s="34"/>
      <c r="AE1115" s="34"/>
      <c r="AT1115" s="17" t="s">
        <v>415</v>
      </c>
      <c r="AU1115" s="17" t="s">
        <v>87</v>
      </c>
    </row>
    <row r="1116" spans="1:65" s="12" customFormat="1" ht="11.25">
      <c r="B1116" s="204"/>
      <c r="C1116" s="205"/>
      <c r="D1116" s="206" t="s">
        <v>180</v>
      </c>
      <c r="E1116" s="207" t="s">
        <v>1</v>
      </c>
      <c r="F1116" s="208" t="s">
        <v>1657</v>
      </c>
      <c r="G1116" s="205"/>
      <c r="H1116" s="207" t="s">
        <v>1</v>
      </c>
      <c r="I1116" s="209"/>
      <c r="J1116" s="205"/>
      <c r="K1116" s="205"/>
      <c r="L1116" s="210"/>
      <c r="M1116" s="211"/>
      <c r="N1116" s="212"/>
      <c r="O1116" s="212"/>
      <c r="P1116" s="212"/>
      <c r="Q1116" s="212"/>
      <c r="R1116" s="212"/>
      <c r="S1116" s="212"/>
      <c r="T1116" s="213"/>
      <c r="AT1116" s="214" t="s">
        <v>180</v>
      </c>
      <c r="AU1116" s="214" t="s">
        <v>87</v>
      </c>
      <c r="AV1116" s="12" t="s">
        <v>85</v>
      </c>
      <c r="AW1116" s="12" t="s">
        <v>32</v>
      </c>
      <c r="AX1116" s="12" t="s">
        <v>77</v>
      </c>
      <c r="AY1116" s="214" t="s">
        <v>171</v>
      </c>
    </row>
    <row r="1117" spans="1:65" s="13" customFormat="1" ht="11.25">
      <c r="B1117" s="215"/>
      <c r="C1117" s="216"/>
      <c r="D1117" s="206" t="s">
        <v>180</v>
      </c>
      <c r="E1117" s="217" t="s">
        <v>1</v>
      </c>
      <c r="F1117" s="218" t="s">
        <v>1643</v>
      </c>
      <c r="G1117" s="216"/>
      <c r="H1117" s="219">
        <v>359</v>
      </c>
      <c r="I1117" s="220"/>
      <c r="J1117" s="216"/>
      <c r="K1117" s="216"/>
      <c r="L1117" s="221"/>
      <c r="M1117" s="222"/>
      <c r="N1117" s="223"/>
      <c r="O1117" s="223"/>
      <c r="P1117" s="223"/>
      <c r="Q1117" s="223"/>
      <c r="R1117" s="223"/>
      <c r="S1117" s="223"/>
      <c r="T1117" s="224"/>
      <c r="AT1117" s="225" t="s">
        <v>180</v>
      </c>
      <c r="AU1117" s="225" t="s">
        <v>87</v>
      </c>
      <c r="AV1117" s="13" t="s">
        <v>87</v>
      </c>
      <c r="AW1117" s="13" t="s">
        <v>32</v>
      </c>
      <c r="AX1117" s="13" t="s">
        <v>85</v>
      </c>
      <c r="AY1117" s="225" t="s">
        <v>171</v>
      </c>
    </row>
    <row r="1118" spans="1:65" s="1" customFormat="1" ht="37.9" customHeight="1">
      <c r="A1118" s="34"/>
      <c r="B1118" s="35"/>
      <c r="C1118" s="237" t="s">
        <v>1658</v>
      </c>
      <c r="D1118" s="237" t="s">
        <v>212</v>
      </c>
      <c r="E1118" s="238" t="s">
        <v>1659</v>
      </c>
      <c r="F1118" s="239" t="s">
        <v>1660</v>
      </c>
      <c r="G1118" s="240" t="s">
        <v>231</v>
      </c>
      <c r="H1118" s="241">
        <v>443</v>
      </c>
      <c r="I1118" s="242">
        <v>164</v>
      </c>
      <c r="J1118" s="241">
        <f>ROUND(I1118*H1118,2)</f>
        <v>72652</v>
      </c>
      <c r="K1118" s="239" t="s">
        <v>1</v>
      </c>
      <c r="L1118" s="243"/>
      <c r="M1118" s="244" t="s">
        <v>1</v>
      </c>
      <c r="N1118" s="245" t="s">
        <v>42</v>
      </c>
      <c r="O1118" s="71"/>
      <c r="P1118" s="200">
        <f>O1118*H1118</f>
        <v>0</v>
      </c>
      <c r="Q1118" s="200">
        <v>1E-3</v>
      </c>
      <c r="R1118" s="200">
        <f>Q1118*H1118</f>
        <v>0.443</v>
      </c>
      <c r="S1118" s="200">
        <v>0</v>
      </c>
      <c r="T1118" s="201">
        <f>S1118*H1118</f>
        <v>0</v>
      </c>
      <c r="U1118" s="34"/>
      <c r="V1118" s="34"/>
      <c r="W1118" s="34"/>
      <c r="X1118" s="34"/>
      <c r="Y1118" s="34"/>
      <c r="Z1118" s="34"/>
      <c r="AA1118" s="34"/>
      <c r="AB1118" s="34"/>
      <c r="AC1118" s="34"/>
      <c r="AD1118" s="34"/>
      <c r="AE1118" s="34"/>
      <c r="AR1118" s="202" t="s">
        <v>360</v>
      </c>
      <c r="AT1118" s="202" t="s">
        <v>212</v>
      </c>
      <c r="AU1118" s="202" t="s">
        <v>87</v>
      </c>
      <c r="AY1118" s="17" t="s">
        <v>171</v>
      </c>
      <c r="BE1118" s="203">
        <f>IF(N1118="základní",J1118,0)</f>
        <v>72652</v>
      </c>
      <c r="BF1118" s="203">
        <f>IF(N1118="snížená",J1118,0)</f>
        <v>0</v>
      </c>
      <c r="BG1118" s="203">
        <f>IF(N1118="zákl. přenesená",J1118,0)</f>
        <v>0</v>
      </c>
      <c r="BH1118" s="203">
        <f>IF(N1118="sníž. přenesená",J1118,0)</f>
        <v>0</v>
      </c>
      <c r="BI1118" s="203">
        <f>IF(N1118="nulová",J1118,0)</f>
        <v>0</v>
      </c>
      <c r="BJ1118" s="17" t="s">
        <v>85</v>
      </c>
      <c r="BK1118" s="203">
        <f>ROUND(I1118*H1118,2)</f>
        <v>72652</v>
      </c>
      <c r="BL1118" s="17" t="s">
        <v>264</v>
      </c>
      <c r="BM1118" s="202" t="s">
        <v>1661</v>
      </c>
    </row>
    <row r="1119" spans="1:65" s="1" customFormat="1" ht="19.5">
      <c r="A1119" s="34"/>
      <c r="B1119" s="35"/>
      <c r="C1119" s="36"/>
      <c r="D1119" s="206" t="s">
        <v>415</v>
      </c>
      <c r="E1119" s="36"/>
      <c r="F1119" s="246" t="s">
        <v>1656</v>
      </c>
      <c r="G1119" s="36"/>
      <c r="H1119" s="36"/>
      <c r="I1119" s="247"/>
      <c r="J1119" s="36"/>
      <c r="K1119" s="36"/>
      <c r="L1119" s="39"/>
      <c r="M1119" s="248"/>
      <c r="N1119" s="249"/>
      <c r="O1119" s="71"/>
      <c r="P1119" s="71"/>
      <c r="Q1119" s="71"/>
      <c r="R1119" s="71"/>
      <c r="S1119" s="71"/>
      <c r="T1119" s="72"/>
      <c r="U1119" s="34"/>
      <c r="V1119" s="34"/>
      <c r="W1119" s="34"/>
      <c r="X1119" s="34"/>
      <c r="Y1119" s="34"/>
      <c r="Z1119" s="34"/>
      <c r="AA1119" s="34"/>
      <c r="AB1119" s="34"/>
      <c r="AC1119" s="34"/>
      <c r="AD1119" s="34"/>
      <c r="AE1119" s="34"/>
      <c r="AT1119" s="17" t="s">
        <v>415</v>
      </c>
      <c r="AU1119" s="17" t="s">
        <v>87</v>
      </c>
    </row>
    <row r="1120" spans="1:65" s="12" customFormat="1" ht="11.25">
      <c r="B1120" s="204"/>
      <c r="C1120" s="205"/>
      <c r="D1120" s="206" t="s">
        <v>180</v>
      </c>
      <c r="E1120" s="207" t="s">
        <v>1</v>
      </c>
      <c r="F1120" s="208" t="s">
        <v>1662</v>
      </c>
      <c r="G1120" s="205"/>
      <c r="H1120" s="207" t="s">
        <v>1</v>
      </c>
      <c r="I1120" s="209"/>
      <c r="J1120" s="205"/>
      <c r="K1120" s="205"/>
      <c r="L1120" s="210"/>
      <c r="M1120" s="211"/>
      <c r="N1120" s="212"/>
      <c r="O1120" s="212"/>
      <c r="P1120" s="212"/>
      <c r="Q1120" s="212"/>
      <c r="R1120" s="212"/>
      <c r="S1120" s="212"/>
      <c r="T1120" s="213"/>
      <c r="AT1120" s="214" t="s">
        <v>180</v>
      </c>
      <c r="AU1120" s="214" t="s">
        <v>87</v>
      </c>
      <c r="AV1120" s="12" t="s">
        <v>85</v>
      </c>
      <c r="AW1120" s="12" t="s">
        <v>32</v>
      </c>
      <c r="AX1120" s="12" t="s">
        <v>77</v>
      </c>
      <c r="AY1120" s="214" t="s">
        <v>171</v>
      </c>
    </row>
    <row r="1121" spans="1:65" s="13" customFormat="1" ht="11.25">
      <c r="B1121" s="215"/>
      <c r="C1121" s="216"/>
      <c r="D1121" s="206" t="s">
        <v>180</v>
      </c>
      <c r="E1121" s="217" t="s">
        <v>1</v>
      </c>
      <c r="F1121" s="218" t="s">
        <v>1645</v>
      </c>
      <c r="G1121" s="216"/>
      <c r="H1121" s="219">
        <v>443</v>
      </c>
      <c r="I1121" s="220"/>
      <c r="J1121" s="216"/>
      <c r="K1121" s="216"/>
      <c r="L1121" s="221"/>
      <c r="M1121" s="222"/>
      <c r="N1121" s="223"/>
      <c r="O1121" s="223"/>
      <c r="P1121" s="223"/>
      <c r="Q1121" s="223"/>
      <c r="R1121" s="223"/>
      <c r="S1121" s="223"/>
      <c r="T1121" s="224"/>
      <c r="AT1121" s="225" t="s">
        <v>180</v>
      </c>
      <c r="AU1121" s="225" t="s">
        <v>87</v>
      </c>
      <c r="AV1121" s="13" t="s">
        <v>87</v>
      </c>
      <c r="AW1121" s="13" t="s">
        <v>32</v>
      </c>
      <c r="AX1121" s="13" t="s">
        <v>85</v>
      </c>
      <c r="AY1121" s="225" t="s">
        <v>171</v>
      </c>
    </row>
    <row r="1122" spans="1:65" s="1" customFormat="1" ht="49.15" customHeight="1">
      <c r="A1122" s="34"/>
      <c r="B1122" s="35"/>
      <c r="C1122" s="192" t="s">
        <v>1663</v>
      </c>
      <c r="D1122" s="192" t="s">
        <v>173</v>
      </c>
      <c r="E1122" s="193" t="s">
        <v>1664</v>
      </c>
      <c r="F1122" s="194" t="s">
        <v>1665</v>
      </c>
      <c r="G1122" s="195" t="s">
        <v>282</v>
      </c>
      <c r="H1122" s="196">
        <v>5.0999999999999996</v>
      </c>
      <c r="I1122" s="197">
        <v>7418</v>
      </c>
      <c r="J1122" s="196">
        <f>ROUND(I1122*H1122,2)</f>
        <v>37831.800000000003</v>
      </c>
      <c r="K1122" s="194" t="s">
        <v>1</v>
      </c>
      <c r="L1122" s="39"/>
      <c r="M1122" s="198" t="s">
        <v>1</v>
      </c>
      <c r="N1122" s="199" t="s">
        <v>42</v>
      </c>
      <c r="O1122" s="71"/>
      <c r="P1122" s="200">
        <f>O1122*H1122</f>
        <v>0</v>
      </c>
      <c r="Q1122" s="200">
        <v>0</v>
      </c>
      <c r="R1122" s="200">
        <f>Q1122*H1122</f>
        <v>0</v>
      </c>
      <c r="S1122" s="200">
        <v>0</v>
      </c>
      <c r="T1122" s="201">
        <f>S1122*H1122</f>
        <v>0</v>
      </c>
      <c r="U1122" s="34"/>
      <c r="V1122" s="34"/>
      <c r="W1122" s="34"/>
      <c r="X1122" s="34"/>
      <c r="Y1122" s="34"/>
      <c r="Z1122" s="34"/>
      <c r="AA1122" s="34"/>
      <c r="AB1122" s="34"/>
      <c r="AC1122" s="34"/>
      <c r="AD1122" s="34"/>
      <c r="AE1122" s="34"/>
      <c r="AR1122" s="202" t="s">
        <v>264</v>
      </c>
      <c r="AT1122" s="202" t="s">
        <v>173</v>
      </c>
      <c r="AU1122" s="202" t="s">
        <v>87</v>
      </c>
      <c r="AY1122" s="17" t="s">
        <v>171</v>
      </c>
      <c r="BE1122" s="203">
        <f>IF(N1122="základní",J1122,0)</f>
        <v>37831.800000000003</v>
      </c>
      <c r="BF1122" s="203">
        <f>IF(N1122="snížená",J1122,0)</f>
        <v>0</v>
      </c>
      <c r="BG1122" s="203">
        <f>IF(N1122="zákl. přenesená",J1122,0)</f>
        <v>0</v>
      </c>
      <c r="BH1122" s="203">
        <f>IF(N1122="sníž. přenesená",J1122,0)</f>
        <v>0</v>
      </c>
      <c r="BI1122" s="203">
        <f>IF(N1122="nulová",J1122,0)</f>
        <v>0</v>
      </c>
      <c r="BJ1122" s="17" t="s">
        <v>85</v>
      </c>
      <c r="BK1122" s="203">
        <f>ROUND(I1122*H1122,2)</f>
        <v>37831.800000000003</v>
      </c>
      <c r="BL1122" s="17" t="s">
        <v>264</v>
      </c>
      <c r="BM1122" s="202" t="s">
        <v>1666</v>
      </c>
    </row>
    <row r="1123" spans="1:65" s="1" customFormat="1" ht="19.5">
      <c r="A1123" s="34"/>
      <c r="B1123" s="35"/>
      <c r="C1123" s="36"/>
      <c r="D1123" s="206" t="s">
        <v>415</v>
      </c>
      <c r="E1123" s="36"/>
      <c r="F1123" s="246" t="s">
        <v>1667</v>
      </c>
      <c r="G1123" s="36"/>
      <c r="H1123" s="36"/>
      <c r="I1123" s="247"/>
      <c r="J1123" s="36"/>
      <c r="K1123" s="36"/>
      <c r="L1123" s="39"/>
      <c r="M1123" s="248"/>
      <c r="N1123" s="249"/>
      <c r="O1123" s="71"/>
      <c r="P1123" s="71"/>
      <c r="Q1123" s="71"/>
      <c r="R1123" s="71"/>
      <c r="S1123" s="71"/>
      <c r="T1123" s="72"/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T1123" s="17" t="s">
        <v>415</v>
      </c>
      <c r="AU1123" s="17" t="s">
        <v>87</v>
      </c>
    </row>
    <row r="1124" spans="1:65" s="13" customFormat="1" ht="11.25">
      <c r="B1124" s="215"/>
      <c r="C1124" s="216"/>
      <c r="D1124" s="206" t="s">
        <v>180</v>
      </c>
      <c r="E1124" s="217" t="s">
        <v>1</v>
      </c>
      <c r="F1124" s="218" t="s">
        <v>1668</v>
      </c>
      <c r="G1124" s="216"/>
      <c r="H1124" s="219">
        <v>5.0999999999999996</v>
      </c>
      <c r="I1124" s="220"/>
      <c r="J1124" s="216"/>
      <c r="K1124" s="216"/>
      <c r="L1124" s="221"/>
      <c r="M1124" s="222"/>
      <c r="N1124" s="223"/>
      <c r="O1124" s="223"/>
      <c r="P1124" s="223"/>
      <c r="Q1124" s="223"/>
      <c r="R1124" s="223"/>
      <c r="S1124" s="223"/>
      <c r="T1124" s="224"/>
      <c r="AT1124" s="225" t="s">
        <v>180</v>
      </c>
      <c r="AU1124" s="225" t="s">
        <v>87</v>
      </c>
      <c r="AV1124" s="13" t="s">
        <v>87</v>
      </c>
      <c r="AW1124" s="13" t="s">
        <v>32</v>
      </c>
      <c r="AX1124" s="13" t="s">
        <v>85</v>
      </c>
      <c r="AY1124" s="225" t="s">
        <v>171</v>
      </c>
    </row>
    <row r="1125" spans="1:65" s="1" customFormat="1" ht="24.2" customHeight="1">
      <c r="A1125" s="34"/>
      <c r="B1125" s="35"/>
      <c r="C1125" s="192" t="s">
        <v>1669</v>
      </c>
      <c r="D1125" s="192" t="s">
        <v>173</v>
      </c>
      <c r="E1125" s="193" t="s">
        <v>1670</v>
      </c>
      <c r="F1125" s="194" t="s">
        <v>1671</v>
      </c>
      <c r="G1125" s="195" t="s">
        <v>198</v>
      </c>
      <c r="H1125" s="196">
        <v>1.1299999999999999</v>
      </c>
      <c r="I1125" s="197">
        <v>1560</v>
      </c>
      <c r="J1125" s="196">
        <f>ROUND(I1125*H1125,2)</f>
        <v>1762.8</v>
      </c>
      <c r="K1125" s="194" t="s">
        <v>177</v>
      </c>
      <c r="L1125" s="39"/>
      <c r="M1125" s="198" t="s">
        <v>1</v>
      </c>
      <c r="N1125" s="199" t="s">
        <v>42</v>
      </c>
      <c r="O1125" s="71"/>
      <c r="P1125" s="200">
        <f>O1125*H1125</f>
        <v>0</v>
      </c>
      <c r="Q1125" s="200">
        <v>0</v>
      </c>
      <c r="R1125" s="200">
        <f>Q1125*H1125</f>
        <v>0</v>
      </c>
      <c r="S1125" s="200">
        <v>0</v>
      </c>
      <c r="T1125" s="201">
        <f>S1125*H1125</f>
        <v>0</v>
      </c>
      <c r="U1125" s="34"/>
      <c r="V1125" s="34"/>
      <c r="W1125" s="34"/>
      <c r="X1125" s="34"/>
      <c r="Y1125" s="34"/>
      <c r="Z1125" s="34"/>
      <c r="AA1125" s="34"/>
      <c r="AB1125" s="34"/>
      <c r="AC1125" s="34"/>
      <c r="AD1125" s="34"/>
      <c r="AE1125" s="34"/>
      <c r="AR1125" s="202" t="s">
        <v>264</v>
      </c>
      <c r="AT1125" s="202" t="s">
        <v>173</v>
      </c>
      <c r="AU1125" s="202" t="s">
        <v>87</v>
      </c>
      <c r="AY1125" s="17" t="s">
        <v>171</v>
      </c>
      <c r="BE1125" s="203">
        <f>IF(N1125="základní",J1125,0)</f>
        <v>1762.8</v>
      </c>
      <c r="BF1125" s="203">
        <f>IF(N1125="snížená",J1125,0)</f>
        <v>0</v>
      </c>
      <c r="BG1125" s="203">
        <f>IF(N1125="zákl. přenesená",J1125,0)</f>
        <v>0</v>
      </c>
      <c r="BH1125" s="203">
        <f>IF(N1125="sníž. přenesená",J1125,0)</f>
        <v>0</v>
      </c>
      <c r="BI1125" s="203">
        <f>IF(N1125="nulová",J1125,0)</f>
        <v>0</v>
      </c>
      <c r="BJ1125" s="17" t="s">
        <v>85</v>
      </c>
      <c r="BK1125" s="203">
        <f>ROUND(I1125*H1125,2)</f>
        <v>1762.8</v>
      </c>
      <c r="BL1125" s="17" t="s">
        <v>264</v>
      </c>
      <c r="BM1125" s="202" t="s">
        <v>1672</v>
      </c>
    </row>
    <row r="1126" spans="1:65" s="11" customFormat="1" ht="22.9" customHeight="1">
      <c r="B1126" s="176"/>
      <c r="C1126" s="177"/>
      <c r="D1126" s="178" t="s">
        <v>76</v>
      </c>
      <c r="E1126" s="190" t="s">
        <v>1673</v>
      </c>
      <c r="F1126" s="190" t="s">
        <v>1674</v>
      </c>
      <c r="G1126" s="177"/>
      <c r="H1126" s="177"/>
      <c r="I1126" s="180"/>
      <c r="J1126" s="191">
        <f>BK1126</f>
        <v>73175.23000000001</v>
      </c>
      <c r="K1126" s="177"/>
      <c r="L1126" s="182"/>
      <c r="M1126" s="183"/>
      <c r="N1126" s="184"/>
      <c r="O1126" s="184"/>
      <c r="P1126" s="185">
        <f>SUM(P1127:P1163)</f>
        <v>0</v>
      </c>
      <c r="Q1126" s="184"/>
      <c r="R1126" s="185">
        <f>SUM(R1127:R1163)</f>
        <v>0.86756720000000009</v>
      </c>
      <c r="S1126" s="184"/>
      <c r="T1126" s="186">
        <f>SUM(T1127:T1163)</f>
        <v>0</v>
      </c>
      <c r="AR1126" s="187" t="s">
        <v>87</v>
      </c>
      <c r="AT1126" s="188" t="s">
        <v>76</v>
      </c>
      <c r="AU1126" s="188" t="s">
        <v>85</v>
      </c>
      <c r="AY1126" s="187" t="s">
        <v>171</v>
      </c>
      <c r="BK1126" s="189">
        <f>SUM(BK1127:BK1163)</f>
        <v>73175.23000000001</v>
      </c>
    </row>
    <row r="1127" spans="1:65" s="1" customFormat="1" ht="33" customHeight="1">
      <c r="A1127" s="34"/>
      <c r="B1127" s="35"/>
      <c r="C1127" s="192" t="s">
        <v>1675</v>
      </c>
      <c r="D1127" s="192" t="s">
        <v>173</v>
      </c>
      <c r="E1127" s="193" t="s">
        <v>1676</v>
      </c>
      <c r="F1127" s="194" t="s">
        <v>1677</v>
      </c>
      <c r="G1127" s="195" t="s">
        <v>282</v>
      </c>
      <c r="H1127" s="196">
        <v>13.95</v>
      </c>
      <c r="I1127" s="197">
        <v>430</v>
      </c>
      <c r="J1127" s="196">
        <f>ROUND(I1127*H1127,2)</f>
        <v>5998.5</v>
      </c>
      <c r="K1127" s="194" t="s">
        <v>177</v>
      </c>
      <c r="L1127" s="39"/>
      <c r="M1127" s="198" t="s">
        <v>1</v>
      </c>
      <c r="N1127" s="199" t="s">
        <v>42</v>
      </c>
      <c r="O1127" s="71"/>
      <c r="P1127" s="200">
        <f>O1127*H1127</f>
        <v>0</v>
      </c>
      <c r="Q1127" s="200">
        <v>1.5299999999999999E-3</v>
      </c>
      <c r="R1127" s="200">
        <f>Q1127*H1127</f>
        <v>2.1343499999999998E-2</v>
      </c>
      <c r="S1127" s="200">
        <v>0</v>
      </c>
      <c r="T1127" s="201">
        <f>S1127*H1127</f>
        <v>0</v>
      </c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R1127" s="202" t="s">
        <v>264</v>
      </c>
      <c r="AT1127" s="202" t="s">
        <v>173</v>
      </c>
      <c r="AU1127" s="202" t="s">
        <v>87</v>
      </c>
      <c r="AY1127" s="17" t="s">
        <v>171</v>
      </c>
      <c r="BE1127" s="203">
        <f>IF(N1127="základní",J1127,0)</f>
        <v>5998.5</v>
      </c>
      <c r="BF1127" s="203">
        <f>IF(N1127="snížená",J1127,0)</f>
        <v>0</v>
      </c>
      <c r="BG1127" s="203">
        <f>IF(N1127="zákl. přenesená",J1127,0)</f>
        <v>0</v>
      </c>
      <c r="BH1127" s="203">
        <f>IF(N1127="sníž. přenesená",J1127,0)</f>
        <v>0</v>
      </c>
      <c r="BI1127" s="203">
        <f>IF(N1127="nulová",J1127,0)</f>
        <v>0</v>
      </c>
      <c r="BJ1127" s="17" t="s">
        <v>85</v>
      </c>
      <c r="BK1127" s="203">
        <f>ROUND(I1127*H1127,2)</f>
        <v>5998.5</v>
      </c>
      <c r="BL1127" s="17" t="s">
        <v>264</v>
      </c>
      <c r="BM1127" s="202" t="s">
        <v>1678</v>
      </c>
    </row>
    <row r="1128" spans="1:65" s="13" customFormat="1" ht="11.25">
      <c r="B1128" s="215"/>
      <c r="C1128" s="216"/>
      <c r="D1128" s="206" t="s">
        <v>180</v>
      </c>
      <c r="E1128" s="217" t="s">
        <v>1</v>
      </c>
      <c r="F1128" s="218" t="s">
        <v>1679</v>
      </c>
      <c r="G1128" s="216"/>
      <c r="H1128" s="219">
        <v>13.95</v>
      </c>
      <c r="I1128" s="220"/>
      <c r="J1128" s="216"/>
      <c r="K1128" s="216"/>
      <c r="L1128" s="221"/>
      <c r="M1128" s="222"/>
      <c r="N1128" s="223"/>
      <c r="O1128" s="223"/>
      <c r="P1128" s="223"/>
      <c r="Q1128" s="223"/>
      <c r="R1128" s="223"/>
      <c r="S1128" s="223"/>
      <c r="T1128" s="224"/>
      <c r="AT1128" s="225" t="s">
        <v>180</v>
      </c>
      <c r="AU1128" s="225" t="s">
        <v>87</v>
      </c>
      <c r="AV1128" s="13" t="s">
        <v>87</v>
      </c>
      <c r="AW1128" s="13" t="s">
        <v>32</v>
      </c>
      <c r="AX1128" s="13" t="s">
        <v>85</v>
      </c>
      <c r="AY1128" s="225" t="s">
        <v>171</v>
      </c>
    </row>
    <row r="1129" spans="1:65" s="1" customFormat="1" ht="24.2" customHeight="1">
      <c r="A1129" s="34"/>
      <c r="B1129" s="35"/>
      <c r="C1129" s="192" t="s">
        <v>1680</v>
      </c>
      <c r="D1129" s="192" t="s">
        <v>173</v>
      </c>
      <c r="E1129" s="193" t="s">
        <v>1681</v>
      </c>
      <c r="F1129" s="194" t="s">
        <v>1682</v>
      </c>
      <c r="G1129" s="195" t="s">
        <v>282</v>
      </c>
      <c r="H1129" s="196">
        <v>11.1</v>
      </c>
      <c r="I1129" s="197">
        <v>645</v>
      </c>
      <c r="J1129" s="196">
        <f>ROUND(I1129*H1129,2)</f>
        <v>7159.5</v>
      </c>
      <c r="K1129" s="194" t="s">
        <v>177</v>
      </c>
      <c r="L1129" s="39"/>
      <c r="M1129" s="198" t="s">
        <v>1</v>
      </c>
      <c r="N1129" s="199" t="s">
        <v>42</v>
      </c>
      <c r="O1129" s="71"/>
      <c r="P1129" s="200">
        <f>O1129*H1129</f>
        <v>0</v>
      </c>
      <c r="Q1129" s="200">
        <v>2.1900000000000001E-3</v>
      </c>
      <c r="R1129" s="200">
        <f>Q1129*H1129</f>
        <v>2.4309000000000001E-2</v>
      </c>
      <c r="S1129" s="200">
        <v>0</v>
      </c>
      <c r="T1129" s="201">
        <f>S1129*H1129</f>
        <v>0</v>
      </c>
      <c r="U1129" s="34"/>
      <c r="V1129" s="34"/>
      <c r="W1129" s="34"/>
      <c r="X1129" s="34"/>
      <c r="Y1129" s="34"/>
      <c r="Z1129" s="34"/>
      <c r="AA1129" s="34"/>
      <c r="AB1129" s="34"/>
      <c r="AC1129" s="34"/>
      <c r="AD1129" s="34"/>
      <c r="AE1129" s="34"/>
      <c r="AR1129" s="202" t="s">
        <v>264</v>
      </c>
      <c r="AT1129" s="202" t="s">
        <v>173</v>
      </c>
      <c r="AU1129" s="202" t="s">
        <v>87</v>
      </c>
      <c r="AY1129" s="17" t="s">
        <v>171</v>
      </c>
      <c r="BE1129" s="203">
        <f>IF(N1129="základní",J1129,0)</f>
        <v>7159.5</v>
      </c>
      <c r="BF1129" s="203">
        <f>IF(N1129="snížená",J1129,0)</f>
        <v>0</v>
      </c>
      <c r="BG1129" s="203">
        <f>IF(N1129="zákl. přenesená",J1129,0)</f>
        <v>0</v>
      </c>
      <c r="BH1129" s="203">
        <f>IF(N1129="sníž. přenesená",J1129,0)</f>
        <v>0</v>
      </c>
      <c r="BI1129" s="203">
        <f>IF(N1129="nulová",J1129,0)</f>
        <v>0</v>
      </c>
      <c r="BJ1129" s="17" t="s">
        <v>85</v>
      </c>
      <c r="BK1129" s="203">
        <f>ROUND(I1129*H1129,2)</f>
        <v>7159.5</v>
      </c>
      <c r="BL1129" s="17" t="s">
        <v>264</v>
      </c>
      <c r="BM1129" s="202" t="s">
        <v>1683</v>
      </c>
    </row>
    <row r="1130" spans="1:65" s="13" customFormat="1" ht="11.25">
      <c r="B1130" s="215"/>
      <c r="C1130" s="216"/>
      <c r="D1130" s="206" t="s">
        <v>180</v>
      </c>
      <c r="E1130" s="217" t="s">
        <v>1</v>
      </c>
      <c r="F1130" s="218" t="s">
        <v>1684</v>
      </c>
      <c r="G1130" s="216"/>
      <c r="H1130" s="219">
        <v>11.1</v>
      </c>
      <c r="I1130" s="220"/>
      <c r="J1130" s="216"/>
      <c r="K1130" s="216"/>
      <c r="L1130" s="221"/>
      <c r="M1130" s="222"/>
      <c r="N1130" s="223"/>
      <c r="O1130" s="223"/>
      <c r="P1130" s="223"/>
      <c r="Q1130" s="223"/>
      <c r="R1130" s="223"/>
      <c r="S1130" s="223"/>
      <c r="T1130" s="224"/>
      <c r="AT1130" s="225" t="s">
        <v>180</v>
      </c>
      <c r="AU1130" s="225" t="s">
        <v>87</v>
      </c>
      <c r="AV1130" s="13" t="s">
        <v>87</v>
      </c>
      <c r="AW1130" s="13" t="s">
        <v>32</v>
      </c>
      <c r="AX1130" s="13" t="s">
        <v>85</v>
      </c>
      <c r="AY1130" s="225" t="s">
        <v>171</v>
      </c>
    </row>
    <row r="1131" spans="1:65" s="1" customFormat="1" ht="33" customHeight="1">
      <c r="A1131" s="34"/>
      <c r="B1131" s="35"/>
      <c r="C1131" s="192" t="s">
        <v>1080</v>
      </c>
      <c r="D1131" s="192" t="s">
        <v>173</v>
      </c>
      <c r="E1131" s="193" t="s">
        <v>1685</v>
      </c>
      <c r="F1131" s="194" t="s">
        <v>1686</v>
      </c>
      <c r="G1131" s="195" t="s">
        <v>282</v>
      </c>
      <c r="H1131" s="196">
        <v>25.05</v>
      </c>
      <c r="I1131" s="197">
        <v>226</v>
      </c>
      <c r="J1131" s="196">
        <f>ROUND(I1131*H1131,2)</f>
        <v>5661.3</v>
      </c>
      <c r="K1131" s="194" t="s">
        <v>177</v>
      </c>
      <c r="L1131" s="39"/>
      <c r="M1131" s="198" t="s">
        <v>1</v>
      </c>
      <c r="N1131" s="199" t="s">
        <v>42</v>
      </c>
      <c r="O1131" s="71"/>
      <c r="P1131" s="200">
        <f>O1131*H1131</f>
        <v>0</v>
      </c>
      <c r="Q1131" s="200">
        <v>1.0200000000000001E-3</v>
      </c>
      <c r="R1131" s="200">
        <f>Q1131*H1131</f>
        <v>2.5551000000000004E-2</v>
      </c>
      <c r="S1131" s="200">
        <v>0</v>
      </c>
      <c r="T1131" s="201">
        <f>S1131*H1131</f>
        <v>0</v>
      </c>
      <c r="U1131" s="34"/>
      <c r="V1131" s="34"/>
      <c r="W1131" s="34"/>
      <c r="X1131" s="34"/>
      <c r="Y1131" s="34"/>
      <c r="Z1131" s="34"/>
      <c r="AA1131" s="34"/>
      <c r="AB1131" s="34"/>
      <c r="AC1131" s="34"/>
      <c r="AD1131" s="34"/>
      <c r="AE1131" s="34"/>
      <c r="AR1131" s="202" t="s">
        <v>264</v>
      </c>
      <c r="AT1131" s="202" t="s">
        <v>173</v>
      </c>
      <c r="AU1131" s="202" t="s">
        <v>87</v>
      </c>
      <c r="AY1131" s="17" t="s">
        <v>171</v>
      </c>
      <c r="BE1131" s="203">
        <f>IF(N1131="základní",J1131,0)</f>
        <v>5661.3</v>
      </c>
      <c r="BF1131" s="203">
        <f>IF(N1131="snížená",J1131,0)</f>
        <v>0</v>
      </c>
      <c r="BG1131" s="203">
        <f>IF(N1131="zákl. přenesená",J1131,0)</f>
        <v>0</v>
      </c>
      <c r="BH1131" s="203">
        <f>IF(N1131="sníž. přenesená",J1131,0)</f>
        <v>0</v>
      </c>
      <c r="BI1131" s="203">
        <f>IF(N1131="nulová",J1131,0)</f>
        <v>0</v>
      </c>
      <c r="BJ1131" s="17" t="s">
        <v>85</v>
      </c>
      <c r="BK1131" s="203">
        <f>ROUND(I1131*H1131,2)</f>
        <v>5661.3</v>
      </c>
      <c r="BL1131" s="17" t="s">
        <v>264</v>
      </c>
      <c r="BM1131" s="202" t="s">
        <v>1687</v>
      </c>
    </row>
    <row r="1132" spans="1:65" s="13" customFormat="1" ht="11.25">
      <c r="B1132" s="215"/>
      <c r="C1132" s="216"/>
      <c r="D1132" s="206" t="s">
        <v>180</v>
      </c>
      <c r="E1132" s="217" t="s">
        <v>1</v>
      </c>
      <c r="F1132" s="218" t="s">
        <v>1688</v>
      </c>
      <c r="G1132" s="216"/>
      <c r="H1132" s="219">
        <v>25.05</v>
      </c>
      <c r="I1132" s="220"/>
      <c r="J1132" s="216"/>
      <c r="K1132" s="216"/>
      <c r="L1132" s="221"/>
      <c r="M1132" s="222"/>
      <c r="N1132" s="223"/>
      <c r="O1132" s="223"/>
      <c r="P1132" s="223"/>
      <c r="Q1132" s="223"/>
      <c r="R1132" s="223"/>
      <c r="S1132" s="223"/>
      <c r="T1132" s="224"/>
      <c r="AT1132" s="225" t="s">
        <v>180</v>
      </c>
      <c r="AU1132" s="225" t="s">
        <v>87</v>
      </c>
      <c r="AV1132" s="13" t="s">
        <v>87</v>
      </c>
      <c r="AW1132" s="13" t="s">
        <v>32</v>
      </c>
      <c r="AX1132" s="13" t="s">
        <v>85</v>
      </c>
      <c r="AY1132" s="225" t="s">
        <v>171</v>
      </c>
    </row>
    <row r="1133" spans="1:65" s="1" customFormat="1" ht="33" customHeight="1">
      <c r="A1133" s="34"/>
      <c r="B1133" s="35"/>
      <c r="C1133" s="192" t="s">
        <v>1689</v>
      </c>
      <c r="D1133" s="192" t="s">
        <v>173</v>
      </c>
      <c r="E1133" s="193" t="s">
        <v>1690</v>
      </c>
      <c r="F1133" s="194" t="s">
        <v>1691</v>
      </c>
      <c r="G1133" s="195" t="s">
        <v>282</v>
      </c>
      <c r="H1133" s="196">
        <v>19</v>
      </c>
      <c r="I1133" s="197">
        <v>185</v>
      </c>
      <c r="J1133" s="196">
        <f>ROUND(I1133*H1133,2)</f>
        <v>3515</v>
      </c>
      <c r="K1133" s="194" t="s">
        <v>177</v>
      </c>
      <c r="L1133" s="39"/>
      <c r="M1133" s="198" t="s">
        <v>1</v>
      </c>
      <c r="N1133" s="199" t="s">
        <v>42</v>
      </c>
      <c r="O1133" s="71"/>
      <c r="P1133" s="200">
        <f>O1133*H1133</f>
        <v>0</v>
      </c>
      <c r="Q1133" s="200">
        <v>4.2999999999999999E-4</v>
      </c>
      <c r="R1133" s="200">
        <f>Q1133*H1133</f>
        <v>8.1700000000000002E-3</v>
      </c>
      <c r="S1133" s="200">
        <v>0</v>
      </c>
      <c r="T1133" s="201">
        <f>S1133*H1133</f>
        <v>0</v>
      </c>
      <c r="U1133" s="34"/>
      <c r="V1133" s="34"/>
      <c r="W1133" s="34"/>
      <c r="X1133" s="34"/>
      <c r="Y1133" s="34"/>
      <c r="Z1133" s="34"/>
      <c r="AA1133" s="34"/>
      <c r="AB1133" s="34"/>
      <c r="AC1133" s="34"/>
      <c r="AD1133" s="34"/>
      <c r="AE1133" s="34"/>
      <c r="AR1133" s="202" t="s">
        <v>264</v>
      </c>
      <c r="AT1133" s="202" t="s">
        <v>173</v>
      </c>
      <c r="AU1133" s="202" t="s">
        <v>87</v>
      </c>
      <c r="AY1133" s="17" t="s">
        <v>171</v>
      </c>
      <c r="BE1133" s="203">
        <f>IF(N1133="základní",J1133,0)</f>
        <v>3515</v>
      </c>
      <c r="BF1133" s="203">
        <f>IF(N1133="snížená",J1133,0)</f>
        <v>0</v>
      </c>
      <c r="BG1133" s="203">
        <f>IF(N1133="zákl. přenesená",J1133,0)</f>
        <v>0</v>
      </c>
      <c r="BH1133" s="203">
        <f>IF(N1133="sníž. přenesená",J1133,0)</f>
        <v>0</v>
      </c>
      <c r="BI1133" s="203">
        <f>IF(N1133="nulová",J1133,0)</f>
        <v>0</v>
      </c>
      <c r="BJ1133" s="17" t="s">
        <v>85</v>
      </c>
      <c r="BK1133" s="203">
        <f>ROUND(I1133*H1133,2)</f>
        <v>3515</v>
      </c>
      <c r="BL1133" s="17" t="s">
        <v>264</v>
      </c>
      <c r="BM1133" s="202" t="s">
        <v>1692</v>
      </c>
    </row>
    <row r="1134" spans="1:65" s="13" customFormat="1" ht="11.25">
      <c r="B1134" s="215"/>
      <c r="C1134" s="216"/>
      <c r="D1134" s="206" t="s">
        <v>180</v>
      </c>
      <c r="E1134" s="217" t="s">
        <v>1</v>
      </c>
      <c r="F1134" s="218" t="s">
        <v>1693</v>
      </c>
      <c r="G1134" s="216"/>
      <c r="H1134" s="219">
        <v>3.72</v>
      </c>
      <c r="I1134" s="220"/>
      <c r="J1134" s="216"/>
      <c r="K1134" s="216"/>
      <c r="L1134" s="221"/>
      <c r="M1134" s="222"/>
      <c r="N1134" s="223"/>
      <c r="O1134" s="223"/>
      <c r="P1134" s="223"/>
      <c r="Q1134" s="223"/>
      <c r="R1134" s="223"/>
      <c r="S1134" s="223"/>
      <c r="T1134" s="224"/>
      <c r="AT1134" s="225" t="s">
        <v>180</v>
      </c>
      <c r="AU1134" s="225" t="s">
        <v>87</v>
      </c>
      <c r="AV1134" s="13" t="s">
        <v>87</v>
      </c>
      <c r="AW1134" s="13" t="s">
        <v>32</v>
      </c>
      <c r="AX1134" s="13" t="s">
        <v>77</v>
      </c>
      <c r="AY1134" s="225" t="s">
        <v>171</v>
      </c>
    </row>
    <row r="1135" spans="1:65" s="13" customFormat="1" ht="11.25">
      <c r="B1135" s="215"/>
      <c r="C1135" s="216"/>
      <c r="D1135" s="206" t="s">
        <v>180</v>
      </c>
      <c r="E1135" s="217" t="s">
        <v>1</v>
      </c>
      <c r="F1135" s="218" t="s">
        <v>1694</v>
      </c>
      <c r="G1135" s="216"/>
      <c r="H1135" s="219">
        <v>7.28</v>
      </c>
      <c r="I1135" s="220"/>
      <c r="J1135" s="216"/>
      <c r="K1135" s="216"/>
      <c r="L1135" s="221"/>
      <c r="M1135" s="222"/>
      <c r="N1135" s="223"/>
      <c r="O1135" s="223"/>
      <c r="P1135" s="223"/>
      <c r="Q1135" s="223"/>
      <c r="R1135" s="223"/>
      <c r="S1135" s="223"/>
      <c r="T1135" s="224"/>
      <c r="AT1135" s="225" t="s">
        <v>180</v>
      </c>
      <c r="AU1135" s="225" t="s">
        <v>87</v>
      </c>
      <c r="AV1135" s="13" t="s">
        <v>87</v>
      </c>
      <c r="AW1135" s="13" t="s">
        <v>32</v>
      </c>
      <c r="AX1135" s="13" t="s">
        <v>77</v>
      </c>
      <c r="AY1135" s="225" t="s">
        <v>171</v>
      </c>
    </row>
    <row r="1136" spans="1:65" s="13" customFormat="1" ht="11.25">
      <c r="B1136" s="215"/>
      <c r="C1136" s="216"/>
      <c r="D1136" s="206" t="s">
        <v>180</v>
      </c>
      <c r="E1136" s="217" t="s">
        <v>1</v>
      </c>
      <c r="F1136" s="218" t="s">
        <v>1695</v>
      </c>
      <c r="G1136" s="216"/>
      <c r="H1136" s="219">
        <v>8</v>
      </c>
      <c r="I1136" s="220"/>
      <c r="J1136" s="216"/>
      <c r="K1136" s="216"/>
      <c r="L1136" s="221"/>
      <c r="M1136" s="222"/>
      <c r="N1136" s="223"/>
      <c r="O1136" s="223"/>
      <c r="P1136" s="223"/>
      <c r="Q1136" s="223"/>
      <c r="R1136" s="223"/>
      <c r="S1136" s="223"/>
      <c r="T1136" s="224"/>
      <c r="AT1136" s="225" t="s">
        <v>180</v>
      </c>
      <c r="AU1136" s="225" t="s">
        <v>87</v>
      </c>
      <c r="AV1136" s="13" t="s">
        <v>87</v>
      </c>
      <c r="AW1136" s="13" t="s">
        <v>32</v>
      </c>
      <c r="AX1136" s="13" t="s">
        <v>77</v>
      </c>
      <c r="AY1136" s="225" t="s">
        <v>171</v>
      </c>
    </row>
    <row r="1137" spans="1:65" s="14" customFormat="1" ht="11.25">
      <c r="B1137" s="226"/>
      <c r="C1137" s="227"/>
      <c r="D1137" s="206" t="s">
        <v>180</v>
      </c>
      <c r="E1137" s="228" t="s">
        <v>1</v>
      </c>
      <c r="F1137" s="229" t="s">
        <v>210</v>
      </c>
      <c r="G1137" s="227"/>
      <c r="H1137" s="230">
        <v>19</v>
      </c>
      <c r="I1137" s="231"/>
      <c r="J1137" s="227"/>
      <c r="K1137" s="227"/>
      <c r="L1137" s="232"/>
      <c r="M1137" s="233"/>
      <c r="N1137" s="234"/>
      <c r="O1137" s="234"/>
      <c r="P1137" s="234"/>
      <c r="Q1137" s="234"/>
      <c r="R1137" s="234"/>
      <c r="S1137" s="234"/>
      <c r="T1137" s="235"/>
      <c r="AT1137" s="236" t="s">
        <v>180</v>
      </c>
      <c r="AU1137" s="236" t="s">
        <v>87</v>
      </c>
      <c r="AV1137" s="14" t="s">
        <v>178</v>
      </c>
      <c r="AW1137" s="14" t="s">
        <v>32</v>
      </c>
      <c r="AX1137" s="14" t="s">
        <v>85</v>
      </c>
      <c r="AY1137" s="236" t="s">
        <v>171</v>
      </c>
    </row>
    <row r="1138" spans="1:65" s="1" customFormat="1" ht="37.9" customHeight="1">
      <c r="A1138" s="34"/>
      <c r="B1138" s="35"/>
      <c r="C1138" s="192" t="s">
        <v>1696</v>
      </c>
      <c r="D1138" s="192" t="s">
        <v>173</v>
      </c>
      <c r="E1138" s="193" t="s">
        <v>1697</v>
      </c>
      <c r="F1138" s="194" t="s">
        <v>1698</v>
      </c>
      <c r="G1138" s="195" t="s">
        <v>220</v>
      </c>
      <c r="H1138" s="196">
        <v>14.23</v>
      </c>
      <c r="I1138" s="197">
        <v>677</v>
      </c>
      <c r="J1138" s="196">
        <f>ROUND(I1138*H1138,2)</f>
        <v>9633.7099999999991</v>
      </c>
      <c r="K1138" s="194" t="s">
        <v>177</v>
      </c>
      <c r="L1138" s="39"/>
      <c r="M1138" s="198" t="s">
        <v>1</v>
      </c>
      <c r="N1138" s="199" t="s">
        <v>42</v>
      </c>
      <c r="O1138" s="71"/>
      <c r="P1138" s="200">
        <f>O1138*H1138</f>
        <v>0</v>
      </c>
      <c r="Q1138" s="200">
        <v>6.8900000000000003E-3</v>
      </c>
      <c r="R1138" s="200">
        <f>Q1138*H1138</f>
        <v>9.8044700000000012E-2</v>
      </c>
      <c r="S1138" s="200">
        <v>0</v>
      </c>
      <c r="T1138" s="201">
        <f>S1138*H1138</f>
        <v>0</v>
      </c>
      <c r="U1138" s="34"/>
      <c r="V1138" s="34"/>
      <c r="W1138" s="34"/>
      <c r="X1138" s="34"/>
      <c r="Y1138" s="34"/>
      <c r="Z1138" s="34"/>
      <c r="AA1138" s="34"/>
      <c r="AB1138" s="34"/>
      <c r="AC1138" s="34"/>
      <c r="AD1138" s="34"/>
      <c r="AE1138" s="34"/>
      <c r="AR1138" s="202" t="s">
        <v>264</v>
      </c>
      <c r="AT1138" s="202" t="s">
        <v>173</v>
      </c>
      <c r="AU1138" s="202" t="s">
        <v>87</v>
      </c>
      <c r="AY1138" s="17" t="s">
        <v>171</v>
      </c>
      <c r="BE1138" s="203">
        <f>IF(N1138="základní",J1138,0)</f>
        <v>9633.7099999999991</v>
      </c>
      <c r="BF1138" s="203">
        <f>IF(N1138="snížená",J1138,0)</f>
        <v>0</v>
      </c>
      <c r="BG1138" s="203">
        <f>IF(N1138="zákl. přenesená",J1138,0)</f>
        <v>0</v>
      </c>
      <c r="BH1138" s="203">
        <f>IF(N1138="sníž. přenesená",J1138,0)</f>
        <v>0</v>
      </c>
      <c r="BI1138" s="203">
        <f>IF(N1138="nulová",J1138,0)</f>
        <v>0</v>
      </c>
      <c r="BJ1138" s="17" t="s">
        <v>85</v>
      </c>
      <c r="BK1138" s="203">
        <f>ROUND(I1138*H1138,2)</f>
        <v>9633.7099999999991</v>
      </c>
      <c r="BL1138" s="17" t="s">
        <v>264</v>
      </c>
      <c r="BM1138" s="202" t="s">
        <v>1699</v>
      </c>
    </row>
    <row r="1139" spans="1:65" s="12" customFormat="1" ht="11.25">
      <c r="B1139" s="204"/>
      <c r="C1139" s="205"/>
      <c r="D1139" s="206" t="s">
        <v>180</v>
      </c>
      <c r="E1139" s="207" t="s">
        <v>1</v>
      </c>
      <c r="F1139" s="208" t="s">
        <v>1148</v>
      </c>
      <c r="G1139" s="205"/>
      <c r="H1139" s="207" t="s">
        <v>1</v>
      </c>
      <c r="I1139" s="209"/>
      <c r="J1139" s="205"/>
      <c r="K1139" s="205"/>
      <c r="L1139" s="210"/>
      <c r="M1139" s="211"/>
      <c r="N1139" s="212"/>
      <c r="O1139" s="212"/>
      <c r="P1139" s="212"/>
      <c r="Q1139" s="212"/>
      <c r="R1139" s="212"/>
      <c r="S1139" s="212"/>
      <c r="T1139" s="213"/>
      <c r="AT1139" s="214" t="s">
        <v>180</v>
      </c>
      <c r="AU1139" s="214" t="s">
        <v>87</v>
      </c>
      <c r="AV1139" s="12" t="s">
        <v>85</v>
      </c>
      <c r="AW1139" s="12" t="s">
        <v>32</v>
      </c>
      <c r="AX1139" s="12" t="s">
        <v>77</v>
      </c>
      <c r="AY1139" s="214" t="s">
        <v>171</v>
      </c>
    </row>
    <row r="1140" spans="1:65" s="13" customFormat="1" ht="11.25">
      <c r="B1140" s="215"/>
      <c r="C1140" s="216"/>
      <c r="D1140" s="206" t="s">
        <v>180</v>
      </c>
      <c r="E1140" s="217" t="s">
        <v>1</v>
      </c>
      <c r="F1140" s="218" t="s">
        <v>1700</v>
      </c>
      <c r="G1140" s="216"/>
      <c r="H1140" s="219">
        <v>14.23</v>
      </c>
      <c r="I1140" s="220"/>
      <c r="J1140" s="216"/>
      <c r="K1140" s="216"/>
      <c r="L1140" s="221"/>
      <c r="M1140" s="222"/>
      <c r="N1140" s="223"/>
      <c r="O1140" s="223"/>
      <c r="P1140" s="223"/>
      <c r="Q1140" s="223"/>
      <c r="R1140" s="223"/>
      <c r="S1140" s="223"/>
      <c r="T1140" s="224"/>
      <c r="AT1140" s="225" t="s">
        <v>180</v>
      </c>
      <c r="AU1140" s="225" t="s">
        <v>87</v>
      </c>
      <c r="AV1140" s="13" t="s">
        <v>87</v>
      </c>
      <c r="AW1140" s="13" t="s">
        <v>32</v>
      </c>
      <c r="AX1140" s="13" t="s">
        <v>85</v>
      </c>
      <c r="AY1140" s="225" t="s">
        <v>171</v>
      </c>
    </row>
    <row r="1141" spans="1:65" s="1" customFormat="1" ht="24.2" customHeight="1">
      <c r="A1141" s="34"/>
      <c r="B1141" s="35"/>
      <c r="C1141" s="192" t="s">
        <v>1701</v>
      </c>
      <c r="D1141" s="192" t="s">
        <v>173</v>
      </c>
      <c r="E1141" s="193" t="s">
        <v>1702</v>
      </c>
      <c r="F1141" s="194" t="s">
        <v>1703</v>
      </c>
      <c r="G1141" s="195" t="s">
        <v>220</v>
      </c>
      <c r="H1141" s="196">
        <v>14.23</v>
      </c>
      <c r="I1141" s="197">
        <v>19.36</v>
      </c>
      <c r="J1141" s="196">
        <f>ROUND(I1141*H1141,2)</f>
        <v>275.49</v>
      </c>
      <c r="K1141" s="194" t="s">
        <v>177</v>
      </c>
      <c r="L1141" s="39"/>
      <c r="M1141" s="198" t="s">
        <v>1</v>
      </c>
      <c r="N1141" s="199" t="s">
        <v>42</v>
      </c>
      <c r="O1141" s="71"/>
      <c r="P1141" s="200">
        <f>O1141*H1141</f>
        <v>0</v>
      </c>
      <c r="Q1141" s="200">
        <v>0</v>
      </c>
      <c r="R1141" s="200">
        <f>Q1141*H1141</f>
        <v>0</v>
      </c>
      <c r="S1141" s="200">
        <v>0</v>
      </c>
      <c r="T1141" s="201">
        <f>S1141*H1141</f>
        <v>0</v>
      </c>
      <c r="U1141" s="34"/>
      <c r="V1141" s="34"/>
      <c r="W1141" s="34"/>
      <c r="X1141" s="34"/>
      <c r="Y1141" s="34"/>
      <c r="Z1141" s="34"/>
      <c r="AA1141" s="34"/>
      <c r="AB1141" s="34"/>
      <c r="AC1141" s="34"/>
      <c r="AD1141" s="34"/>
      <c r="AE1141" s="34"/>
      <c r="AR1141" s="202" t="s">
        <v>264</v>
      </c>
      <c r="AT1141" s="202" t="s">
        <v>173</v>
      </c>
      <c r="AU1141" s="202" t="s">
        <v>87</v>
      </c>
      <c r="AY1141" s="17" t="s">
        <v>171</v>
      </c>
      <c r="BE1141" s="203">
        <f>IF(N1141="základní",J1141,0)</f>
        <v>275.49</v>
      </c>
      <c r="BF1141" s="203">
        <f>IF(N1141="snížená",J1141,0)</f>
        <v>0</v>
      </c>
      <c r="BG1141" s="203">
        <f>IF(N1141="zákl. přenesená",J1141,0)</f>
        <v>0</v>
      </c>
      <c r="BH1141" s="203">
        <f>IF(N1141="sníž. přenesená",J1141,0)</f>
        <v>0</v>
      </c>
      <c r="BI1141" s="203">
        <f>IF(N1141="nulová",J1141,0)</f>
        <v>0</v>
      </c>
      <c r="BJ1141" s="17" t="s">
        <v>85</v>
      </c>
      <c r="BK1141" s="203">
        <f>ROUND(I1141*H1141,2)</f>
        <v>275.49</v>
      </c>
      <c r="BL1141" s="17" t="s">
        <v>264</v>
      </c>
      <c r="BM1141" s="202" t="s">
        <v>1704</v>
      </c>
    </row>
    <row r="1142" spans="1:65" s="1" customFormat="1" ht="16.5" customHeight="1">
      <c r="A1142" s="34"/>
      <c r="B1142" s="35"/>
      <c r="C1142" s="192" t="s">
        <v>1705</v>
      </c>
      <c r="D1142" s="192" t="s">
        <v>173</v>
      </c>
      <c r="E1142" s="193" t="s">
        <v>1706</v>
      </c>
      <c r="F1142" s="194" t="s">
        <v>1707</v>
      </c>
      <c r="G1142" s="195" t="s">
        <v>220</v>
      </c>
      <c r="H1142" s="196">
        <v>14.23</v>
      </c>
      <c r="I1142" s="197">
        <v>56.2</v>
      </c>
      <c r="J1142" s="196">
        <f>ROUND(I1142*H1142,2)</f>
        <v>799.73</v>
      </c>
      <c r="K1142" s="194" t="s">
        <v>177</v>
      </c>
      <c r="L1142" s="39"/>
      <c r="M1142" s="198" t="s">
        <v>1</v>
      </c>
      <c r="N1142" s="199" t="s">
        <v>42</v>
      </c>
      <c r="O1142" s="71"/>
      <c r="P1142" s="200">
        <f>O1142*H1142</f>
        <v>0</v>
      </c>
      <c r="Q1142" s="200">
        <v>2.9999999999999997E-4</v>
      </c>
      <c r="R1142" s="200">
        <f>Q1142*H1142</f>
        <v>4.2689999999999994E-3</v>
      </c>
      <c r="S1142" s="200">
        <v>0</v>
      </c>
      <c r="T1142" s="201">
        <f>S1142*H1142</f>
        <v>0</v>
      </c>
      <c r="U1142" s="34"/>
      <c r="V1142" s="34"/>
      <c r="W1142" s="34"/>
      <c r="X1142" s="34"/>
      <c r="Y1142" s="34"/>
      <c r="Z1142" s="34"/>
      <c r="AA1142" s="34"/>
      <c r="AB1142" s="34"/>
      <c r="AC1142" s="34"/>
      <c r="AD1142" s="34"/>
      <c r="AE1142" s="34"/>
      <c r="AR1142" s="202" t="s">
        <v>264</v>
      </c>
      <c r="AT1142" s="202" t="s">
        <v>173</v>
      </c>
      <c r="AU1142" s="202" t="s">
        <v>87</v>
      </c>
      <c r="AY1142" s="17" t="s">
        <v>171</v>
      </c>
      <c r="BE1142" s="203">
        <f>IF(N1142="základní",J1142,0)</f>
        <v>799.73</v>
      </c>
      <c r="BF1142" s="203">
        <f>IF(N1142="snížená",J1142,0)</f>
        <v>0</v>
      </c>
      <c r="BG1142" s="203">
        <f>IF(N1142="zákl. přenesená",J1142,0)</f>
        <v>0</v>
      </c>
      <c r="BH1142" s="203">
        <f>IF(N1142="sníž. přenesená",J1142,0)</f>
        <v>0</v>
      </c>
      <c r="BI1142" s="203">
        <f>IF(N1142="nulová",J1142,0)</f>
        <v>0</v>
      </c>
      <c r="BJ1142" s="17" t="s">
        <v>85</v>
      </c>
      <c r="BK1142" s="203">
        <f>ROUND(I1142*H1142,2)</f>
        <v>799.73</v>
      </c>
      <c r="BL1142" s="17" t="s">
        <v>264</v>
      </c>
      <c r="BM1142" s="202" t="s">
        <v>1708</v>
      </c>
    </row>
    <row r="1143" spans="1:65" s="1" customFormat="1" ht="24.2" customHeight="1">
      <c r="A1143" s="34"/>
      <c r="B1143" s="35"/>
      <c r="C1143" s="192" t="s">
        <v>1709</v>
      </c>
      <c r="D1143" s="192" t="s">
        <v>173</v>
      </c>
      <c r="E1143" s="193" t="s">
        <v>1710</v>
      </c>
      <c r="F1143" s="194" t="s">
        <v>1711</v>
      </c>
      <c r="G1143" s="195" t="s">
        <v>282</v>
      </c>
      <c r="H1143" s="196">
        <v>36</v>
      </c>
      <c r="I1143" s="197">
        <v>137</v>
      </c>
      <c r="J1143" s="196">
        <f>ROUND(I1143*H1143,2)</f>
        <v>4932</v>
      </c>
      <c r="K1143" s="194" t="s">
        <v>177</v>
      </c>
      <c r="L1143" s="39"/>
      <c r="M1143" s="198" t="s">
        <v>1</v>
      </c>
      <c r="N1143" s="199" t="s">
        <v>42</v>
      </c>
      <c r="O1143" s="71"/>
      <c r="P1143" s="200">
        <f>O1143*H1143</f>
        <v>0</v>
      </c>
      <c r="Q1143" s="200">
        <v>5.8E-4</v>
      </c>
      <c r="R1143" s="200">
        <f>Q1143*H1143</f>
        <v>2.0879999999999999E-2</v>
      </c>
      <c r="S1143" s="200">
        <v>0</v>
      </c>
      <c r="T1143" s="201">
        <f>S1143*H1143</f>
        <v>0</v>
      </c>
      <c r="U1143" s="34"/>
      <c r="V1143" s="34"/>
      <c r="W1143" s="34"/>
      <c r="X1143" s="34"/>
      <c r="Y1143" s="34"/>
      <c r="Z1143" s="34"/>
      <c r="AA1143" s="34"/>
      <c r="AB1143" s="34"/>
      <c r="AC1143" s="34"/>
      <c r="AD1143" s="34"/>
      <c r="AE1143" s="34"/>
      <c r="AR1143" s="202" t="s">
        <v>264</v>
      </c>
      <c r="AT1143" s="202" t="s">
        <v>173</v>
      </c>
      <c r="AU1143" s="202" t="s">
        <v>87</v>
      </c>
      <c r="AY1143" s="17" t="s">
        <v>171</v>
      </c>
      <c r="BE1143" s="203">
        <f>IF(N1143="základní",J1143,0)</f>
        <v>4932</v>
      </c>
      <c r="BF1143" s="203">
        <f>IF(N1143="snížená",J1143,0)</f>
        <v>0</v>
      </c>
      <c r="BG1143" s="203">
        <f>IF(N1143="zákl. přenesená",J1143,0)</f>
        <v>0</v>
      </c>
      <c r="BH1143" s="203">
        <f>IF(N1143="sníž. přenesená",J1143,0)</f>
        <v>0</v>
      </c>
      <c r="BI1143" s="203">
        <f>IF(N1143="nulová",J1143,0)</f>
        <v>0</v>
      </c>
      <c r="BJ1143" s="17" t="s">
        <v>85</v>
      </c>
      <c r="BK1143" s="203">
        <f>ROUND(I1143*H1143,2)</f>
        <v>4932</v>
      </c>
      <c r="BL1143" s="17" t="s">
        <v>264</v>
      </c>
      <c r="BM1143" s="202" t="s">
        <v>1712</v>
      </c>
    </row>
    <row r="1144" spans="1:65" s="12" customFormat="1" ht="11.25">
      <c r="B1144" s="204"/>
      <c r="C1144" s="205"/>
      <c r="D1144" s="206" t="s">
        <v>180</v>
      </c>
      <c r="E1144" s="207" t="s">
        <v>1</v>
      </c>
      <c r="F1144" s="208" t="s">
        <v>1148</v>
      </c>
      <c r="G1144" s="205"/>
      <c r="H1144" s="207" t="s">
        <v>1</v>
      </c>
      <c r="I1144" s="209"/>
      <c r="J1144" s="205"/>
      <c r="K1144" s="205"/>
      <c r="L1144" s="210"/>
      <c r="M1144" s="211"/>
      <c r="N1144" s="212"/>
      <c r="O1144" s="212"/>
      <c r="P1144" s="212"/>
      <c r="Q1144" s="212"/>
      <c r="R1144" s="212"/>
      <c r="S1144" s="212"/>
      <c r="T1144" s="213"/>
      <c r="AT1144" s="214" t="s">
        <v>180</v>
      </c>
      <c r="AU1144" s="214" t="s">
        <v>87</v>
      </c>
      <c r="AV1144" s="12" t="s">
        <v>85</v>
      </c>
      <c r="AW1144" s="12" t="s">
        <v>32</v>
      </c>
      <c r="AX1144" s="12" t="s">
        <v>77</v>
      </c>
      <c r="AY1144" s="214" t="s">
        <v>171</v>
      </c>
    </row>
    <row r="1145" spans="1:65" s="13" customFormat="1" ht="11.25">
      <c r="B1145" s="215"/>
      <c r="C1145" s="216"/>
      <c r="D1145" s="206" t="s">
        <v>180</v>
      </c>
      <c r="E1145" s="217" t="s">
        <v>1</v>
      </c>
      <c r="F1145" s="218" t="s">
        <v>1713</v>
      </c>
      <c r="G1145" s="216"/>
      <c r="H1145" s="219">
        <v>12.2</v>
      </c>
      <c r="I1145" s="220"/>
      <c r="J1145" s="216"/>
      <c r="K1145" s="216"/>
      <c r="L1145" s="221"/>
      <c r="M1145" s="222"/>
      <c r="N1145" s="223"/>
      <c r="O1145" s="223"/>
      <c r="P1145" s="223"/>
      <c r="Q1145" s="223"/>
      <c r="R1145" s="223"/>
      <c r="S1145" s="223"/>
      <c r="T1145" s="224"/>
      <c r="AT1145" s="225" t="s">
        <v>180</v>
      </c>
      <c r="AU1145" s="225" t="s">
        <v>87</v>
      </c>
      <c r="AV1145" s="13" t="s">
        <v>87</v>
      </c>
      <c r="AW1145" s="13" t="s">
        <v>32</v>
      </c>
      <c r="AX1145" s="13" t="s">
        <v>77</v>
      </c>
      <c r="AY1145" s="225" t="s">
        <v>171</v>
      </c>
    </row>
    <row r="1146" spans="1:65" s="13" customFormat="1" ht="11.25">
      <c r="B1146" s="215"/>
      <c r="C1146" s="216"/>
      <c r="D1146" s="206" t="s">
        <v>180</v>
      </c>
      <c r="E1146" s="217" t="s">
        <v>1</v>
      </c>
      <c r="F1146" s="218" t="s">
        <v>1714</v>
      </c>
      <c r="G1146" s="216"/>
      <c r="H1146" s="219">
        <v>21.54</v>
      </c>
      <c r="I1146" s="220"/>
      <c r="J1146" s="216"/>
      <c r="K1146" s="216"/>
      <c r="L1146" s="221"/>
      <c r="M1146" s="222"/>
      <c r="N1146" s="223"/>
      <c r="O1146" s="223"/>
      <c r="P1146" s="223"/>
      <c r="Q1146" s="223"/>
      <c r="R1146" s="223"/>
      <c r="S1146" s="223"/>
      <c r="T1146" s="224"/>
      <c r="AT1146" s="225" t="s">
        <v>180</v>
      </c>
      <c r="AU1146" s="225" t="s">
        <v>87</v>
      </c>
      <c r="AV1146" s="13" t="s">
        <v>87</v>
      </c>
      <c r="AW1146" s="13" t="s">
        <v>32</v>
      </c>
      <c r="AX1146" s="13" t="s">
        <v>77</v>
      </c>
      <c r="AY1146" s="225" t="s">
        <v>171</v>
      </c>
    </row>
    <row r="1147" spans="1:65" s="13" customFormat="1" ht="11.25">
      <c r="B1147" s="215"/>
      <c r="C1147" s="216"/>
      <c r="D1147" s="206" t="s">
        <v>180</v>
      </c>
      <c r="E1147" s="217" t="s">
        <v>1</v>
      </c>
      <c r="F1147" s="218" t="s">
        <v>1715</v>
      </c>
      <c r="G1147" s="216"/>
      <c r="H1147" s="219">
        <v>2.2599999999999998</v>
      </c>
      <c r="I1147" s="220"/>
      <c r="J1147" s="216"/>
      <c r="K1147" s="216"/>
      <c r="L1147" s="221"/>
      <c r="M1147" s="222"/>
      <c r="N1147" s="223"/>
      <c r="O1147" s="223"/>
      <c r="P1147" s="223"/>
      <c r="Q1147" s="223"/>
      <c r="R1147" s="223"/>
      <c r="S1147" s="223"/>
      <c r="T1147" s="224"/>
      <c r="AT1147" s="225" t="s">
        <v>180</v>
      </c>
      <c r="AU1147" s="225" t="s">
        <v>87</v>
      </c>
      <c r="AV1147" s="13" t="s">
        <v>87</v>
      </c>
      <c r="AW1147" s="13" t="s">
        <v>32</v>
      </c>
      <c r="AX1147" s="13" t="s">
        <v>77</v>
      </c>
      <c r="AY1147" s="225" t="s">
        <v>171</v>
      </c>
    </row>
    <row r="1148" spans="1:65" s="14" customFormat="1" ht="11.25">
      <c r="B1148" s="226"/>
      <c r="C1148" s="227"/>
      <c r="D1148" s="206" t="s">
        <v>180</v>
      </c>
      <c r="E1148" s="228" t="s">
        <v>1</v>
      </c>
      <c r="F1148" s="229" t="s">
        <v>210</v>
      </c>
      <c r="G1148" s="227"/>
      <c r="H1148" s="230">
        <v>35.999999999999993</v>
      </c>
      <c r="I1148" s="231"/>
      <c r="J1148" s="227"/>
      <c r="K1148" s="227"/>
      <c r="L1148" s="232"/>
      <c r="M1148" s="233"/>
      <c r="N1148" s="234"/>
      <c r="O1148" s="234"/>
      <c r="P1148" s="234"/>
      <c r="Q1148" s="234"/>
      <c r="R1148" s="234"/>
      <c r="S1148" s="234"/>
      <c r="T1148" s="235"/>
      <c r="AT1148" s="236" t="s">
        <v>180</v>
      </c>
      <c r="AU1148" s="236" t="s">
        <v>87</v>
      </c>
      <c r="AV1148" s="14" t="s">
        <v>178</v>
      </c>
      <c r="AW1148" s="14" t="s">
        <v>32</v>
      </c>
      <c r="AX1148" s="14" t="s">
        <v>85</v>
      </c>
      <c r="AY1148" s="236" t="s">
        <v>171</v>
      </c>
    </row>
    <row r="1149" spans="1:65" s="1" customFormat="1" ht="33" customHeight="1">
      <c r="A1149" s="34"/>
      <c r="B1149" s="35"/>
      <c r="C1149" s="237" t="s">
        <v>1641</v>
      </c>
      <c r="D1149" s="237" t="s">
        <v>212</v>
      </c>
      <c r="E1149" s="238" t="s">
        <v>1716</v>
      </c>
      <c r="F1149" s="239" t="s">
        <v>1717</v>
      </c>
      <c r="G1149" s="240" t="s">
        <v>220</v>
      </c>
      <c r="H1149" s="241">
        <v>35</v>
      </c>
      <c r="I1149" s="242">
        <v>720</v>
      </c>
      <c r="J1149" s="241">
        <f>ROUND(I1149*H1149,2)</f>
        <v>25200</v>
      </c>
      <c r="K1149" s="239" t="s">
        <v>1</v>
      </c>
      <c r="L1149" s="243"/>
      <c r="M1149" s="244" t="s">
        <v>1</v>
      </c>
      <c r="N1149" s="245" t="s">
        <v>42</v>
      </c>
      <c r="O1149" s="71"/>
      <c r="P1149" s="200">
        <f>O1149*H1149</f>
        <v>0</v>
      </c>
      <c r="Q1149" s="200">
        <v>1.9E-2</v>
      </c>
      <c r="R1149" s="200">
        <f>Q1149*H1149</f>
        <v>0.66500000000000004</v>
      </c>
      <c r="S1149" s="200">
        <v>0</v>
      </c>
      <c r="T1149" s="201">
        <f>S1149*H1149</f>
        <v>0</v>
      </c>
      <c r="U1149" s="34"/>
      <c r="V1149" s="34"/>
      <c r="W1149" s="34"/>
      <c r="X1149" s="34"/>
      <c r="Y1149" s="34"/>
      <c r="Z1149" s="34"/>
      <c r="AA1149" s="34"/>
      <c r="AB1149" s="34"/>
      <c r="AC1149" s="34"/>
      <c r="AD1149" s="34"/>
      <c r="AE1149" s="34"/>
      <c r="AR1149" s="202" t="s">
        <v>360</v>
      </c>
      <c r="AT1149" s="202" t="s">
        <v>212</v>
      </c>
      <c r="AU1149" s="202" t="s">
        <v>87</v>
      </c>
      <c r="AY1149" s="17" t="s">
        <v>171</v>
      </c>
      <c r="BE1149" s="203">
        <f>IF(N1149="základní",J1149,0)</f>
        <v>25200</v>
      </c>
      <c r="BF1149" s="203">
        <f>IF(N1149="snížená",J1149,0)</f>
        <v>0</v>
      </c>
      <c r="BG1149" s="203">
        <f>IF(N1149="zákl. přenesená",J1149,0)</f>
        <v>0</v>
      </c>
      <c r="BH1149" s="203">
        <f>IF(N1149="sníž. přenesená",J1149,0)</f>
        <v>0</v>
      </c>
      <c r="BI1149" s="203">
        <f>IF(N1149="nulová",J1149,0)</f>
        <v>0</v>
      </c>
      <c r="BJ1149" s="17" t="s">
        <v>85</v>
      </c>
      <c r="BK1149" s="203">
        <f>ROUND(I1149*H1149,2)</f>
        <v>25200</v>
      </c>
      <c r="BL1149" s="17" t="s">
        <v>264</v>
      </c>
      <c r="BM1149" s="202" t="s">
        <v>1718</v>
      </c>
    </row>
    <row r="1150" spans="1:65" s="12" customFormat="1" ht="11.25">
      <c r="B1150" s="204"/>
      <c r="C1150" s="205"/>
      <c r="D1150" s="206" t="s">
        <v>180</v>
      </c>
      <c r="E1150" s="207" t="s">
        <v>1</v>
      </c>
      <c r="F1150" s="208" t="s">
        <v>1719</v>
      </c>
      <c r="G1150" s="205"/>
      <c r="H1150" s="207" t="s">
        <v>1</v>
      </c>
      <c r="I1150" s="209"/>
      <c r="J1150" s="205"/>
      <c r="K1150" s="205"/>
      <c r="L1150" s="210"/>
      <c r="M1150" s="211"/>
      <c r="N1150" s="212"/>
      <c r="O1150" s="212"/>
      <c r="P1150" s="212"/>
      <c r="Q1150" s="212"/>
      <c r="R1150" s="212"/>
      <c r="S1150" s="212"/>
      <c r="T1150" s="213"/>
      <c r="AT1150" s="214" t="s">
        <v>180</v>
      </c>
      <c r="AU1150" s="214" t="s">
        <v>87</v>
      </c>
      <c r="AV1150" s="12" t="s">
        <v>85</v>
      </c>
      <c r="AW1150" s="12" t="s">
        <v>32</v>
      </c>
      <c r="AX1150" s="12" t="s">
        <v>77</v>
      </c>
      <c r="AY1150" s="214" t="s">
        <v>171</v>
      </c>
    </row>
    <row r="1151" spans="1:65" s="12" customFormat="1" ht="11.25">
      <c r="B1151" s="204"/>
      <c r="C1151" s="205"/>
      <c r="D1151" s="206" t="s">
        <v>180</v>
      </c>
      <c r="E1151" s="207" t="s">
        <v>1</v>
      </c>
      <c r="F1151" s="208" t="s">
        <v>1720</v>
      </c>
      <c r="G1151" s="205"/>
      <c r="H1151" s="207" t="s">
        <v>1</v>
      </c>
      <c r="I1151" s="209"/>
      <c r="J1151" s="205"/>
      <c r="K1151" s="205"/>
      <c r="L1151" s="210"/>
      <c r="M1151" s="211"/>
      <c r="N1151" s="212"/>
      <c r="O1151" s="212"/>
      <c r="P1151" s="212"/>
      <c r="Q1151" s="212"/>
      <c r="R1151" s="212"/>
      <c r="S1151" s="212"/>
      <c r="T1151" s="213"/>
      <c r="AT1151" s="214" t="s">
        <v>180</v>
      </c>
      <c r="AU1151" s="214" t="s">
        <v>87</v>
      </c>
      <c r="AV1151" s="12" t="s">
        <v>85</v>
      </c>
      <c r="AW1151" s="12" t="s">
        <v>32</v>
      </c>
      <c r="AX1151" s="12" t="s">
        <v>77</v>
      </c>
      <c r="AY1151" s="214" t="s">
        <v>171</v>
      </c>
    </row>
    <row r="1152" spans="1:65" s="13" customFormat="1" ht="11.25">
      <c r="B1152" s="215"/>
      <c r="C1152" s="216"/>
      <c r="D1152" s="206" t="s">
        <v>180</v>
      </c>
      <c r="E1152" s="217" t="s">
        <v>1</v>
      </c>
      <c r="F1152" s="218" t="s">
        <v>1721</v>
      </c>
      <c r="G1152" s="216"/>
      <c r="H1152" s="219">
        <v>3.2</v>
      </c>
      <c r="I1152" s="220"/>
      <c r="J1152" s="216"/>
      <c r="K1152" s="216"/>
      <c r="L1152" s="221"/>
      <c r="M1152" s="222"/>
      <c r="N1152" s="223"/>
      <c r="O1152" s="223"/>
      <c r="P1152" s="223"/>
      <c r="Q1152" s="223"/>
      <c r="R1152" s="223"/>
      <c r="S1152" s="223"/>
      <c r="T1152" s="224"/>
      <c r="AT1152" s="225" t="s">
        <v>180</v>
      </c>
      <c r="AU1152" s="225" t="s">
        <v>87</v>
      </c>
      <c r="AV1152" s="13" t="s">
        <v>87</v>
      </c>
      <c r="AW1152" s="13" t="s">
        <v>32</v>
      </c>
      <c r="AX1152" s="13" t="s">
        <v>77</v>
      </c>
      <c r="AY1152" s="225" t="s">
        <v>171</v>
      </c>
    </row>
    <row r="1153" spans="1:65" s="13" customFormat="1" ht="11.25">
      <c r="B1153" s="215"/>
      <c r="C1153" s="216"/>
      <c r="D1153" s="206" t="s">
        <v>180</v>
      </c>
      <c r="E1153" s="217" t="s">
        <v>1</v>
      </c>
      <c r="F1153" s="218" t="s">
        <v>1722</v>
      </c>
      <c r="G1153" s="216"/>
      <c r="H1153" s="219">
        <v>5.74</v>
      </c>
      <c r="I1153" s="220"/>
      <c r="J1153" s="216"/>
      <c r="K1153" s="216"/>
      <c r="L1153" s="221"/>
      <c r="M1153" s="222"/>
      <c r="N1153" s="223"/>
      <c r="O1153" s="223"/>
      <c r="P1153" s="223"/>
      <c r="Q1153" s="223"/>
      <c r="R1153" s="223"/>
      <c r="S1153" s="223"/>
      <c r="T1153" s="224"/>
      <c r="AT1153" s="225" t="s">
        <v>180</v>
      </c>
      <c r="AU1153" s="225" t="s">
        <v>87</v>
      </c>
      <c r="AV1153" s="13" t="s">
        <v>87</v>
      </c>
      <c r="AW1153" s="13" t="s">
        <v>32</v>
      </c>
      <c r="AX1153" s="13" t="s">
        <v>77</v>
      </c>
      <c r="AY1153" s="225" t="s">
        <v>171</v>
      </c>
    </row>
    <row r="1154" spans="1:65" s="12" customFormat="1" ht="11.25">
      <c r="B1154" s="204"/>
      <c r="C1154" s="205"/>
      <c r="D1154" s="206" t="s">
        <v>180</v>
      </c>
      <c r="E1154" s="207" t="s">
        <v>1</v>
      </c>
      <c r="F1154" s="208" t="s">
        <v>1723</v>
      </c>
      <c r="G1154" s="205"/>
      <c r="H1154" s="207" t="s">
        <v>1</v>
      </c>
      <c r="I1154" s="209"/>
      <c r="J1154" s="205"/>
      <c r="K1154" s="205"/>
      <c r="L1154" s="210"/>
      <c r="M1154" s="211"/>
      <c r="N1154" s="212"/>
      <c r="O1154" s="212"/>
      <c r="P1154" s="212"/>
      <c r="Q1154" s="212"/>
      <c r="R1154" s="212"/>
      <c r="S1154" s="212"/>
      <c r="T1154" s="213"/>
      <c r="AT1154" s="214" t="s">
        <v>180</v>
      </c>
      <c r="AU1154" s="214" t="s">
        <v>87</v>
      </c>
      <c r="AV1154" s="12" t="s">
        <v>85</v>
      </c>
      <c r="AW1154" s="12" t="s">
        <v>32</v>
      </c>
      <c r="AX1154" s="12" t="s">
        <v>77</v>
      </c>
      <c r="AY1154" s="214" t="s">
        <v>171</v>
      </c>
    </row>
    <row r="1155" spans="1:65" s="13" customFormat="1" ht="11.25">
      <c r="B1155" s="215"/>
      <c r="C1155" s="216"/>
      <c r="D1155" s="206" t="s">
        <v>180</v>
      </c>
      <c r="E1155" s="217" t="s">
        <v>1</v>
      </c>
      <c r="F1155" s="218" t="s">
        <v>1724</v>
      </c>
      <c r="G1155" s="216"/>
      <c r="H1155" s="219">
        <v>4.66</v>
      </c>
      <c r="I1155" s="220"/>
      <c r="J1155" s="216"/>
      <c r="K1155" s="216"/>
      <c r="L1155" s="221"/>
      <c r="M1155" s="222"/>
      <c r="N1155" s="223"/>
      <c r="O1155" s="223"/>
      <c r="P1155" s="223"/>
      <c r="Q1155" s="223"/>
      <c r="R1155" s="223"/>
      <c r="S1155" s="223"/>
      <c r="T1155" s="224"/>
      <c r="AT1155" s="225" t="s">
        <v>180</v>
      </c>
      <c r="AU1155" s="225" t="s">
        <v>87</v>
      </c>
      <c r="AV1155" s="13" t="s">
        <v>87</v>
      </c>
      <c r="AW1155" s="13" t="s">
        <v>32</v>
      </c>
      <c r="AX1155" s="13" t="s">
        <v>77</v>
      </c>
      <c r="AY1155" s="225" t="s">
        <v>171</v>
      </c>
    </row>
    <row r="1156" spans="1:65" s="12" customFormat="1" ht="11.25">
      <c r="B1156" s="204"/>
      <c r="C1156" s="205"/>
      <c r="D1156" s="206" t="s">
        <v>180</v>
      </c>
      <c r="E1156" s="207" t="s">
        <v>1</v>
      </c>
      <c r="F1156" s="208" t="s">
        <v>1725</v>
      </c>
      <c r="G1156" s="205"/>
      <c r="H1156" s="207" t="s">
        <v>1</v>
      </c>
      <c r="I1156" s="209"/>
      <c r="J1156" s="205"/>
      <c r="K1156" s="205"/>
      <c r="L1156" s="210"/>
      <c r="M1156" s="211"/>
      <c r="N1156" s="212"/>
      <c r="O1156" s="212"/>
      <c r="P1156" s="212"/>
      <c r="Q1156" s="212"/>
      <c r="R1156" s="212"/>
      <c r="S1156" s="212"/>
      <c r="T1156" s="213"/>
      <c r="AT1156" s="214" t="s">
        <v>180</v>
      </c>
      <c r="AU1156" s="214" t="s">
        <v>87</v>
      </c>
      <c r="AV1156" s="12" t="s">
        <v>85</v>
      </c>
      <c r="AW1156" s="12" t="s">
        <v>32</v>
      </c>
      <c r="AX1156" s="12" t="s">
        <v>77</v>
      </c>
      <c r="AY1156" s="214" t="s">
        <v>171</v>
      </c>
    </row>
    <row r="1157" spans="1:65" s="13" customFormat="1" ht="11.25">
      <c r="B1157" s="215"/>
      <c r="C1157" s="216"/>
      <c r="D1157" s="206" t="s">
        <v>180</v>
      </c>
      <c r="E1157" s="217" t="s">
        <v>1</v>
      </c>
      <c r="F1157" s="218" t="s">
        <v>1726</v>
      </c>
      <c r="G1157" s="216"/>
      <c r="H1157" s="219">
        <v>2.4</v>
      </c>
      <c r="I1157" s="220"/>
      <c r="J1157" s="216"/>
      <c r="K1157" s="216"/>
      <c r="L1157" s="221"/>
      <c r="M1157" s="222"/>
      <c r="N1157" s="223"/>
      <c r="O1157" s="223"/>
      <c r="P1157" s="223"/>
      <c r="Q1157" s="223"/>
      <c r="R1157" s="223"/>
      <c r="S1157" s="223"/>
      <c r="T1157" s="224"/>
      <c r="AT1157" s="225" t="s">
        <v>180</v>
      </c>
      <c r="AU1157" s="225" t="s">
        <v>87</v>
      </c>
      <c r="AV1157" s="13" t="s">
        <v>87</v>
      </c>
      <c r="AW1157" s="13" t="s">
        <v>32</v>
      </c>
      <c r="AX1157" s="13" t="s">
        <v>77</v>
      </c>
      <c r="AY1157" s="225" t="s">
        <v>171</v>
      </c>
    </row>
    <row r="1158" spans="1:65" s="15" customFormat="1" ht="11.25">
      <c r="B1158" s="250"/>
      <c r="C1158" s="251"/>
      <c r="D1158" s="206" t="s">
        <v>180</v>
      </c>
      <c r="E1158" s="252" t="s">
        <v>1</v>
      </c>
      <c r="F1158" s="253" t="s">
        <v>466</v>
      </c>
      <c r="G1158" s="251"/>
      <c r="H1158" s="254">
        <v>16</v>
      </c>
      <c r="I1158" s="255"/>
      <c r="J1158" s="251"/>
      <c r="K1158" s="251"/>
      <c r="L1158" s="256"/>
      <c r="M1158" s="257"/>
      <c r="N1158" s="258"/>
      <c r="O1158" s="258"/>
      <c r="P1158" s="258"/>
      <c r="Q1158" s="258"/>
      <c r="R1158" s="258"/>
      <c r="S1158" s="258"/>
      <c r="T1158" s="259"/>
      <c r="AT1158" s="260" t="s">
        <v>180</v>
      </c>
      <c r="AU1158" s="260" t="s">
        <v>87</v>
      </c>
      <c r="AV1158" s="15" t="s">
        <v>186</v>
      </c>
      <c r="AW1158" s="15" t="s">
        <v>32</v>
      </c>
      <c r="AX1158" s="15" t="s">
        <v>77</v>
      </c>
      <c r="AY1158" s="260" t="s">
        <v>171</v>
      </c>
    </row>
    <row r="1159" spans="1:65" s="12" customFormat="1" ht="11.25">
      <c r="B1159" s="204"/>
      <c r="C1159" s="205"/>
      <c r="D1159" s="206" t="s">
        <v>180</v>
      </c>
      <c r="E1159" s="207" t="s">
        <v>1</v>
      </c>
      <c r="F1159" s="208" t="s">
        <v>1148</v>
      </c>
      <c r="G1159" s="205"/>
      <c r="H1159" s="207" t="s">
        <v>1</v>
      </c>
      <c r="I1159" s="209"/>
      <c r="J1159" s="205"/>
      <c r="K1159" s="205"/>
      <c r="L1159" s="210"/>
      <c r="M1159" s="211"/>
      <c r="N1159" s="212"/>
      <c r="O1159" s="212"/>
      <c r="P1159" s="212"/>
      <c r="Q1159" s="212"/>
      <c r="R1159" s="212"/>
      <c r="S1159" s="212"/>
      <c r="T1159" s="213"/>
      <c r="AT1159" s="214" t="s">
        <v>180</v>
      </c>
      <c r="AU1159" s="214" t="s">
        <v>87</v>
      </c>
      <c r="AV1159" s="12" t="s">
        <v>85</v>
      </c>
      <c r="AW1159" s="12" t="s">
        <v>32</v>
      </c>
      <c r="AX1159" s="12" t="s">
        <v>77</v>
      </c>
      <c r="AY1159" s="214" t="s">
        <v>171</v>
      </c>
    </row>
    <row r="1160" spans="1:65" s="13" customFormat="1" ht="11.25">
      <c r="B1160" s="215"/>
      <c r="C1160" s="216"/>
      <c r="D1160" s="206" t="s">
        <v>180</v>
      </c>
      <c r="E1160" s="217" t="s">
        <v>1</v>
      </c>
      <c r="F1160" s="218" t="s">
        <v>1727</v>
      </c>
      <c r="G1160" s="216"/>
      <c r="H1160" s="219">
        <v>14.94</v>
      </c>
      <c r="I1160" s="220"/>
      <c r="J1160" s="216"/>
      <c r="K1160" s="216"/>
      <c r="L1160" s="221"/>
      <c r="M1160" s="222"/>
      <c r="N1160" s="223"/>
      <c r="O1160" s="223"/>
      <c r="P1160" s="223"/>
      <c r="Q1160" s="223"/>
      <c r="R1160" s="223"/>
      <c r="S1160" s="223"/>
      <c r="T1160" s="224"/>
      <c r="AT1160" s="225" t="s">
        <v>180</v>
      </c>
      <c r="AU1160" s="225" t="s">
        <v>87</v>
      </c>
      <c r="AV1160" s="13" t="s">
        <v>87</v>
      </c>
      <c r="AW1160" s="13" t="s">
        <v>32</v>
      </c>
      <c r="AX1160" s="13" t="s">
        <v>77</v>
      </c>
      <c r="AY1160" s="225" t="s">
        <v>171</v>
      </c>
    </row>
    <row r="1161" spans="1:65" s="13" customFormat="1" ht="11.25">
      <c r="B1161" s="215"/>
      <c r="C1161" s="216"/>
      <c r="D1161" s="206" t="s">
        <v>180</v>
      </c>
      <c r="E1161" s="217" t="s">
        <v>1</v>
      </c>
      <c r="F1161" s="218" t="s">
        <v>1728</v>
      </c>
      <c r="G1161" s="216"/>
      <c r="H1161" s="219">
        <v>4.0599999999999996</v>
      </c>
      <c r="I1161" s="220"/>
      <c r="J1161" s="216"/>
      <c r="K1161" s="216"/>
      <c r="L1161" s="221"/>
      <c r="M1161" s="222"/>
      <c r="N1161" s="223"/>
      <c r="O1161" s="223"/>
      <c r="P1161" s="223"/>
      <c r="Q1161" s="223"/>
      <c r="R1161" s="223"/>
      <c r="S1161" s="223"/>
      <c r="T1161" s="224"/>
      <c r="AT1161" s="225" t="s">
        <v>180</v>
      </c>
      <c r="AU1161" s="225" t="s">
        <v>87</v>
      </c>
      <c r="AV1161" s="13" t="s">
        <v>87</v>
      </c>
      <c r="AW1161" s="13" t="s">
        <v>32</v>
      </c>
      <c r="AX1161" s="13" t="s">
        <v>77</v>
      </c>
      <c r="AY1161" s="225" t="s">
        <v>171</v>
      </c>
    </row>
    <row r="1162" spans="1:65" s="14" customFormat="1" ht="11.25">
      <c r="B1162" s="226"/>
      <c r="C1162" s="227"/>
      <c r="D1162" s="206" t="s">
        <v>180</v>
      </c>
      <c r="E1162" s="228" t="s">
        <v>1</v>
      </c>
      <c r="F1162" s="229" t="s">
        <v>210</v>
      </c>
      <c r="G1162" s="227"/>
      <c r="H1162" s="230">
        <v>35</v>
      </c>
      <c r="I1162" s="231"/>
      <c r="J1162" s="227"/>
      <c r="K1162" s="227"/>
      <c r="L1162" s="232"/>
      <c r="M1162" s="233"/>
      <c r="N1162" s="234"/>
      <c r="O1162" s="234"/>
      <c r="P1162" s="234"/>
      <c r="Q1162" s="234"/>
      <c r="R1162" s="234"/>
      <c r="S1162" s="234"/>
      <c r="T1162" s="235"/>
      <c r="AT1162" s="236" t="s">
        <v>180</v>
      </c>
      <c r="AU1162" s="236" t="s">
        <v>87</v>
      </c>
      <c r="AV1162" s="14" t="s">
        <v>178</v>
      </c>
      <c r="AW1162" s="14" t="s">
        <v>32</v>
      </c>
      <c r="AX1162" s="14" t="s">
        <v>85</v>
      </c>
      <c r="AY1162" s="236" t="s">
        <v>171</v>
      </c>
    </row>
    <row r="1163" spans="1:65" s="1" customFormat="1" ht="24.2" customHeight="1">
      <c r="A1163" s="34"/>
      <c r="B1163" s="35"/>
      <c r="C1163" s="192" t="s">
        <v>1729</v>
      </c>
      <c r="D1163" s="192" t="s">
        <v>173</v>
      </c>
      <c r="E1163" s="193" t="s">
        <v>1730</v>
      </c>
      <c r="F1163" s="194" t="s">
        <v>1731</v>
      </c>
      <c r="G1163" s="195" t="s">
        <v>198</v>
      </c>
      <c r="H1163" s="196">
        <v>0.87</v>
      </c>
      <c r="I1163" s="197">
        <v>11494.25</v>
      </c>
      <c r="J1163" s="196">
        <f>ROUND(I1163*H1163,2)</f>
        <v>10000</v>
      </c>
      <c r="K1163" s="194" t="s">
        <v>177</v>
      </c>
      <c r="L1163" s="39"/>
      <c r="M1163" s="198" t="s">
        <v>1</v>
      </c>
      <c r="N1163" s="199" t="s">
        <v>42</v>
      </c>
      <c r="O1163" s="71"/>
      <c r="P1163" s="200">
        <f>O1163*H1163</f>
        <v>0</v>
      </c>
      <c r="Q1163" s="200">
        <v>0</v>
      </c>
      <c r="R1163" s="200">
        <f>Q1163*H1163</f>
        <v>0</v>
      </c>
      <c r="S1163" s="200">
        <v>0</v>
      </c>
      <c r="T1163" s="201">
        <f>S1163*H1163</f>
        <v>0</v>
      </c>
      <c r="U1163" s="34"/>
      <c r="V1163" s="34"/>
      <c r="W1163" s="34"/>
      <c r="X1163" s="34"/>
      <c r="Y1163" s="34"/>
      <c r="Z1163" s="34"/>
      <c r="AA1163" s="34"/>
      <c r="AB1163" s="34"/>
      <c r="AC1163" s="34"/>
      <c r="AD1163" s="34"/>
      <c r="AE1163" s="34"/>
      <c r="AR1163" s="202" t="s">
        <v>264</v>
      </c>
      <c r="AT1163" s="202" t="s">
        <v>173</v>
      </c>
      <c r="AU1163" s="202" t="s">
        <v>87</v>
      </c>
      <c r="AY1163" s="17" t="s">
        <v>171</v>
      </c>
      <c r="BE1163" s="203">
        <f>IF(N1163="základní",J1163,0)</f>
        <v>10000</v>
      </c>
      <c r="BF1163" s="203">
        <f>IF(N1163="snížená",J1163,0)</f>
        <v>0</v>
      </c>
      <c r="BG1163" s="203">
        <f>IF(N1163="zákl. přenesená",J1163,0)</f>
        <v>0</v>
      </c>
      <c r="BH1163" s="203">
        <f>IF(N1163="sníž. přenesená",J1163,0)</f>
        <v>0</v>
      </c>
      <c r="BI1163" s="203">
        <f>IF(N1163="nulová",J1163,0)</f>
        <v>0</v>
      </c>
      <c r="BJ1163" s="17" t="s">
        <v>85</v>
      </c>
      <c r="BK1163" s="203">
        <f>ROUND(I1163*H1163,2)</f>
        <v>10000</v>
      </c>
      <c r="BL1163" s="17" t="s">
        <v>264</v>
      </c>
      <c r="BM1163" s="202" t="s">
        <v>1732</v>
      </c>
    </row>
    <row r="1164" spans="1:65" s="11" customFormat="1" ht="22.9" customHeight="1">
      <c r="B1164" s="176"/>
      <c r="C1164" s="177"/>
      <c r="D1164" s="178" t="s">
        <v>76</v>
      </c>
      <c r="E1164" s="190" t="s">
        <v>1733</v>
      </c>
      <c r="F1164" s="190" t="s">
        <v>1734</v>
      </c>
      <c r="G1164" s="177"/>
      <c r="H1164" s="177"/>
      <c r="I1164" s="180"/>
      <c r="J1164" s="191">
        <f>BK1164</f>
        <v>158101.9</v>
      </c>
      <c r="K1164" s="177"/>
      <c r="L1164" s="182"/>
      <c r="M1164" s="183"/>
      <c r="N1164" s="184"/>
      <c r="O1164" s="184"/>
      <c r="P1164" s="185">
        <f>SUM(P1165:P1186)</f>
        <v>0</v>
      </c>
      <c r="Q1164" s="184"/>
      <c r="R1164" s="185">
        <f>SUM(R1165:R1186)</f>
        <v>0.57192699999999996</v>
      </c>
      <c r="S1164" s="184"/>
      <c r="T1164" s="186">
        <f>SUM(T1165:T1186)</f>
        <v>0</v>
      </c>
      <c r="AR1164" s="187" t="s">
        <v>87</v>
      </c>
      <c r="AT1164" s="188" t="s">
        <v>76</v>
      </c>
      <c r="AU1164" s="188" t="s">
        <v>85</v>
      </c>
      <c r="AY1164" s="187" t="s">
        <v>171</v>
      </c>
      <c r="BK1164" s="189">
        <f>SUM(BK1165:BK1186)</f>
        <v>158101.9</v>
      </c>
    </row>
    <row r="1165" spans="1:65" s="1" customFormat="1" ht="16.5" customHeight="1">
      <c r="A1165" s="34"/>
      <c r="B1165" s="35"/>
      <c r="C1165" s="192" t="s">
        <v>1735</v>
      </c>
      <c r="D1165" s="192" t="s">
        <v>173</v>
      </c>
      <c r="E1165" s="193" t="s">
        <v>1736</v>
      </c>
      <c r="F1165" s="194" t="s">
        <v>1737</v>
      </c>
      <c r="G1165" s="195" t="s">
        <v>220</v>
      </c>
      <c r="H1165" s="196">
        <v>172.39</v>
      </c>
      <c r="I1165" s="197">
        <v>138</v>
      </c>
      <c r="J1165" s="196">
        <f>ROUND(I1165*H1165,2)</f>
        <v>23789.82</v>
      </c>
      <c r="K1165" s="194" t="s">
        <v>177</v>
      </c>
      <c r="L1165" s="39"/>
      <c r="M1165" s="198" t="s">
        <v>1</v>
      </c>
      <c r="N1165" s="199" t="s">
        <v>42</v>
      </c>
      <c r="O1165" s="71"/>
      <c r="P1165" s="200">
        <f>O1165*H1165</f>
        <v>0</v>
      </c>
      <c r="Q1165" s="200">
        <v>2.9999999999999997E-4</v>
      </c>
      <c r="R1165" s="200">
        <f>Q1165*H1165</f>
        <v>5.1716999999999992E-2</v>
      </c>
      <c r="S1165" s="200">
        <v>0</v>
      </c>
      <c r="T1165" s="201">
        <f>S1165*H1165</f>
        <v>0</v>
      </c>
      <c r="U1165" s="34"/>
      <c r="V1165" s="34"/>
      <c r="W1165" s="34"/>
      <c r="X1165" s="34"/>
      <c r="Y1165" s="34"/>
      <c r="Z1165" s="34"/>
      <c r="AA1165" s="34"/>
      <c r="AB1165" s="34"/>
      <c r="AC1165" s="34"/>
      <c r="AD1165" s="34"/>
      <c r="AE1165" s="34"/>
      <c r="AR1165" s="202" t="s">
        <v>264</v>
      </c>
      <c r="AT1165" s="202" t="s">
        <v>173</v>
      </c>
      <c r="AU1165" s="202" t="s">
        <v>87</v>
      </c>
      <c r="AY1165" s="17" t="s">
        <v>171</v>
      </c>
      <c r="BE1165" s="203">
        <f>IF(N1165="základní",J1165,0)</f>
        <v>23789.82</v>
      </c>
      <c r="BF1165" s="203">
        <f>IF(N1165="snížená",J1165,0)</f>
        <v>0</v>
      </c>
      <c r="BG1165" s="203">
        <f>IF(N1165="zákl. přenesená",J1165,0)</f>
        <v>0</v>
      </c>
      <c r="BH1165" s="203">
        <f>IF(N1165="sníž. přenesená",J1165,0)</f>
        <v>0</v>
      </c>
      <c r="BI1165" s="203">
        <f>IF(N1165="nulová",J1165,0)</f>
        <v>0</v>
      </c>
      <c r="BJ1165" s="17" t="s">
        <v>85</v>
      </c>
      <c r="BK1165" s="203">
        <f>ROUND(I1165*H1165,2)</f>
        <v>23789.82</v>
      </c>
      <c r="BL1165" s="17" t="s">
        <v>264</v>
      </c>
      <c r="BM1165" s="202" t="s">
        <v>1738</v>
      </c>
    </row>
    <row r="1166" spans="1:65" s="12" customFormat="1" ht="11.25">
      <c r="B1166" s="204"/>
      <c r="C1166" s="205"/>
      <c r="D1166" s="206" t="s">
        <v>180</v>
      </c>
      <c r="E1166" s="207" t="s">
        <v>1</v>
      </c>
      <c r="F1166" s="208" t="s">
        <v>1146</v>
      </c>
      <c r="G1166" s="205"/>
      <c r="H1166" s="207" t="s">
        <v>1</v>
      </c>
      <c r="I1166" s="209"/>
      <c r="J1166" s="205"/>
      <c r="K1166" s="205"/>
      <c r="L1166" s="210"/>
      <c r="M1166" s="211"/>
      <c r="N1166" s="212"/>
      <c r="O1166" s="212"/>
      <c r="P1166" s="212"/>
      <c r="Q1166" s="212"/>
      <c r="R1166" s="212"/>
      <c r="S1166" s="212"/>
      <c r="T1166" s="213"/>
      <c r="AT1166" s="214" t="s">
        <v>180</v>
      </c>
      <c r="AU1166" s="214" t="s">
        <v>87</v>
      </c>
      <c r="AV1166" s="12" t="s">
        <v>85</v>
      </c>
      <c r="AW1166" s="12" t="s">
        <v>32</v>
      </c>
      <c r="AX1166" s="12" t="s">
        <v>77</v>
      </c>
      <c r="AY1166" s="214" t="s">
        <v>171</v>
      </c>
    </row>
    <row r="1167" spans="1:65" s="13" customFormat="1" ht="11.25">
      <c r="B1167" s="215"/>
      <c r="C1167" s="216"/>
      <c r="D1167" s="206" t="s">
        <v>180</v>
      </c>
      <c r="E1167" s="217" t="s">
        <v>1</v>
      </c>
      <c r="F1167" s="218" t="s">
        <v>1739</v>
      </c>
      <c r="G1167" s="216"/>
      <c r="H1167" s="219">
        <v>172.39</v>
      </c>
      <c r="I1167" s="220"/>
      <c r="J1167" s="216"/>
      <c r="K1167" s="216"/>
      <c r="L1167" s="221"/>
      <c r="M1167" s="222"/>
      <c r="N1167" s="223"/>
      <c r="O1167" s="223"/>
      <c r="P1167" s="223"/>
      <c r="Q1167" s="223"/>
      <c r="R1167" s="223"/>
      <c r="S1167" s="223"/>
      <c r="T1167" s="224"/>
      <c r="AT1167" s="225" t="s">
        <v>180</v>
      </c>
      <c r="AU1167" s="225" t="s">
        <v>87</v>
      </c>
      <c r="AV1167" s="13" t="s">
        <v>87</v>
      </c>
      <c r="AW1167" s="13" t="s">
        <v>32</v>
      </c>
      <c r="AX1167" s="13" t="s">
        <v>85</v>
      </c>
      <c r="AY1167" s="225" t="s">
        <v>171</v>
      </c>
    </row>
    <row r="1168" spans="1:65" s="1" customFormat="1" ht="24.2" customHeight="1">
      <c r="A1168" s="34"/>
      <c r="B1168" s="35"/>
      <c r="C1168" s="192" t="s">
        <v>1740</v>
      </c>
      <c r="D1168" s="192" t="s">
        <v>173</v>
      </c>
      <c r="E1168" s="193" t="s">
        <v>1741</v>
      </c>
      <c r="F1168" s="194" t="s">
        <v>1742</v>
      </c>
      <c r="G1168" s="195" t="s">
        <v>282</v>
      </c>
      <c r="H1168" s="196">
        <v>60</v>
      </c>
      <c r="I1168" s="197">
        <v>46</v>
      </c>
      <c r="J1168" s="196">
        <f>ROUND(I1168*H1168,2)</f>
        <v>2760</v>
      </c>
      <c r="K1168" s="194" t="s">
        <v>177</v>
      </c>
      <c r="L1168" s="39"/>
      <c r="M1168" s="198" t="s">
        <v>1</v>
      </c>
      <c r="N1168" s="199" t="s">
        <v>42</v>
      </c>
      <c r="O1168" s="71"/>
      <c r="P1168" s="200">
        <f>O1168*H1168</f>
        <v>0</v>
      </c>
      <c r="Q1168" s="200">
        <v>0</v>
      </c>
      <c r="R1168" s="200">
        <f>Q1168*H1168</f>
        <v>0</v>
      </c>
      <c r="S1168" s="200">
        <v>0</v>
      </c>
      <c r="T1168" s="201">
        <f>S1168*H1168</f>
        <v>0</v>
      </c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R1168" s="202" t="s">
        <v>264</v>
      </c>
      <c r="AT1168" s="202" t="s">
        <v>173</v>
      </c>
      <c r="AU1168" s="202" t="s">
        <v>87</v>
      </c>
      <c r="AY1168" s="17" t="s">
        <v>171</v>
      </c>
      <c r="BE1168" s="203">
        <f>IF(N1168="základní",J1168,0)</f>
        <v>2760</v>
      </c>
      <c r="BF1168" s="203">
        <f>IF(N1168="snížená",J1168,0)</f>
        <v>0</v>
      </c>
      <c r="BG1168" s="203">
        <f>IF(N1168="zákl. přenesená",J1168,0)</f>
        <v>0</v>
      </c>
      <c r="BH1168" s="203">
        <f>IF(N1168="sníž. přenesená",J1168,0)</f>
        <v>0</v>
      </c>
      <c r="BI1168" s="203">
        <f>IF(N1168="nulová",J1168,0)</f>
        <v>0</v>
      </c>
      <c r="BJ1168" s="17" t="s">
        <v>85</v>
      </c>
      <c r="BK1168" s="203">
        <f>ROUND(I1168*H1168,2)</f>
        <v>2760</v>
      </c>
      <c r="BL1168" s="17" t="s">
        <v>264</v>
      </c>
      <c r="BM1168" s="202" t="s">
        <v>1743</v>
      </c>
    </row>
    <row r="1169" spans="1:65" s="1" customFormat="1" ht="16.5" customHeight="1">
      <c r="A1169" s="34"/>
      <c r="B1169" s="35"/>
      <c r="C1169" s="237" t="s">
        <v>1744</v>
      </c>
      <c r="D1169" s="237" t="s">
        <v>212</v>
      </c>
      <c r="E1169" s="238" t="s">
        <v>1745</v>
      </c>
      <c r="F1169" s="239" t="s">
        <v>1746</v>
      </c>
      <c r="G1169" s="240" t="s">
        <v>220</v>
      </c>
      <c r="H1169" s="241">
        <v>190</v>
      </c>
      <c r="I1169" s="242">
        <v>506</v>
      </c>
      <c r="J1169" s="241">
        <f>ROUND(I1169*H1169,2)</f>
        <v>96140</v>
      </c>
      <c r="K1169" s="239" t="s">
        <v>1</v>
      </c>
      <c r="L1169" s="243"/>
      <c r="M1169" s="244" t="s">
        <v>1</v>
      </c>
      <c r="N1169" s="245" t="s">
        <v>42</v>
      </c>
      <c r="O1169" s="71"/>
      <c r="P1169" s="200">
        <f>O1169*H1169</f>
        <v>0</v>
      </c>
      <c r="Q1169" s="200">
        <v>2.5000000000000001E-3</v>
      </c>
      <c r="R1169" s="200">
        <f>Q1169*H1169</f>
        <v>0.47500000000000003</v>
      </c>
      <c r="S1169" s="200">
        <v>0</v>
      </c>
      <c r="T1169" s="201">
        <f>S1169*H1169</f>
        <v>0</v>
      </c>
      <c r="U1169" s="34"/>
      <c r="V1169" s="34"/>
      <c r="W1169" s="34"/>
      <c r="X1169" s="34"/>
      <c r="Y1169" s="34"/>
      <c r="Z1169" s="34"/>
      <c r="AA1169" s="34"/>
      <c r="AB1169" s="34"/>
      <c r="AC1169" s="34"/>
      <c r="AD1169" s="34"/>
      <c r="AE1169" s="34"/>
      <c r="AR1169" s="202" t="s">
        <v>360</v>
      </c>
      <c r="AT1169" s="202" t="s">
        <v>212</v>
      </c>
      <c r="AU1169" s="202" t="s">
        <v>87</v>
      </c>
      <c r="AY1169" s="17" t="s">
        <v>171</v>
      </c>
      <c r="BE1169" s="203">
        <f>IF(N1169="základní",J1169,0)</f>
        <v>96140</v>
      </c>
      <c r="BF1169" s="203">
        <f>IF(N1169="snížená",J1169,0)</f>
        <v>0</v>
      </c>
      <c r="BG1169" s="203">
        <f>IF(N1169="zákl. přenesená",J1169,0)</f>
        <v>0</v>
      </c>
      <c r="BH1169" s="203">
        <f>IF(N1169="sníž. přenesená",J1169,0)</f>
        <v>0</v>
      </c>
      <c r="BI1169" s="203">
        <f>IF(N1169="nulová",J1169,0)</f>
        <v>0</v>
      </c>
      <c r="BJ1169" s="17" t="s">
        <v>85</v>
      </c>
      <c r="BK1169" s="203">
        <f>ROUND(I1169*H1169,2)</f>
        <v>96140</v>
      </c>
      <c r="BL1169" s="17" t="s">
        <v>264</v>
      </c>
      <c r="BM1169" s="202" t="s">
        <v>1747</v>
      </c>
    </row>
    <row r="1170" spans="1:65" s="13" customFormat="1" ht="11.25">
      <c r="B1170" s="215"/>
      <c r="C1170" s="216"/>
      <c r="D1170" s="206" t="s">
        <v>180</v>
      </c>
      <c r="E1170" s="217" t="s">
        <v>1</v>
      </c>
      <c r="F1170" s="218" t="s">
        <v>1748</v>
      </c>
      <c r="G1170" s="216"/>
      <c r="H1170" s="219">
        <v>190</v>
      </c>
      <c r="I1170" s="220"/>
      <c r="J1170" s="216"/>
      <c r="K1170" s="216"/>
      <c r="L1170" s="221"/>
      <c r="M1170" s="222"/>
      <c r="N1170" s="223"/>
      <c r="O1170" s="223"/>
      <c r="P1170" s="223"/>
      <c r="Q1170" s="223"/>
      <c r="R1170" s="223"/>
      <c r="S1170" s="223"/>
      <c r="T1170" s="224"/>
      <c r="AT1170" s="225" t="s">
        <v>180</v>
      </c>
      <c r="AU1170" s="225" t="s">
        <v>87</v>
      </c>
      <c r="AV1170" s="13" t="s">
        <v>87</v>
      </c>
      <c r="AW1170" s="13" t="s">
        <v>32</v>
      </c>
      <c r="AX1170" s="13" t="s">
        <v>85</v>
      </c>
      <c r="AY1170" s="225" t="s">
        <v>171</v>
      </c>
    </row>
    <row r="1171" spans="1:65" s="12" customFormat="1" ht="11.25">
      <c r="B1171" s="204"/>
      <c r="C1171" s="205"/>
      <c r="D1171" s="206" t="s">
        <v>180</v>
      </c>
      <c r="E1171" s="207" t="s">
        <v>1</v>
      </c>
      <c r="F1171" s="208" t="s">
        <v>1749</v>
      </c>
      <c r="G1171" s="205"/>
      <c r="H1171" s="207" t="s">
        <v>1</v>
      </c>
      <c r="I1171" s="209"/>
      <c r="J1171" s="205"/>
      <c r="K1171" s="205"/>
      <c r="L1171" s="210"/>
      <c r="M1171" s="211"/>
      <c r="N1171" s="212"/>
      <c r="O1171" s="212"/>
      <c r="P1171" s="212"/>
      <c r="Q1171" s="212"/>
      <c r="R1171" s="212"/>
      <c r="S1171" s="212"/>
      <c r="T1171" s="213"/>
      <c r="AT1171" s="214" t="s">
        <v>180</v>
      </c>
      <c r="AU1171" s="214" t="s">
        <v>87</v>
      </c>
      <c r="AV1171" s="12" t="s">
        <v>85</v>
      </c>
      <c r="AW1171" s="12" t="s">
        <v>32</v>
      </c>
      <c r="AX1171" s="12" t="s">
        <v>77</v>
      </c>
      <c r="AY1171" s="214" t="s">
        <v>171</v>
      </c>
    </row>
    <row r="1172" spans="1:65" s="1" customFormat="1" ht="16.5" customHeight="1">
      <c r="A1172" s="34"/>
      <c r="B1172" s="35"/>
      <c r="C1172" s="192" t="s">
        <v>1750</v>
      </c>
      <c r="D1172" s="192" t="s">
        <v>173</v>
      </c>
      <c r="E1172" s="193" t="s">
        <v>1751</v>
      </c>
      <c r="F1172" s="194" t="s">
        <v>1752</v>
      </c>
      <c r="G1172" s="195" t="s">
        <v>282</v>
      </c>
      <c r="H1172" s="196">
        <v>101</v>
      </c>
      <c r="I1172" s="197">
        <v>83</v>
      </c>
      <c r="J1172" s="196">
        <f>ROUND(I1172*H1172,2)</f>
        <v>8383</v>
      </c>
      <c r="K1172" s="194" t="s">
        <v>177</v>
      </c>
      <c r="L1172" s="39"/>
      <c r="M1172" s="198" t="s">
        <v>1</v>
      </c>
      <c r="N1172" s="199" t="s">
        <v>42</v>
      </c>
      <c r="O1172" s="71"/>
      <c r="P1172" s="200">
        <f>O1172*H1172</f>
        <v>0</v>
      </c>
      <c r="Q1172" s="200">
        <v>3.0000000000000001E-5</v>
      </c>
      <c r="R1172" s="200">
        <f>Q1172*H1172</f>
        <v>3.0300000000000001E-3</v>
      </c>
      <c r="S1172" s="200">
        <v>0</v>
      </c>
      <c r="T1172" s="201">
        <f>S1172*H1172</f>
        <v>0</v>
      </c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R1172" s="202" t="s">
        <v>264</v>
      </c>
      <c r="AT1172" s="202" t="s">
        <v>173</v>
      </c>
      <c r="AU1172" s="202" t="s">
        <v>87</v>
      </c>
      <c r="AY1172" s="17" t="s">
        <v>171</v>
      </c>
      <c r="BE1172" s="203">
        <f>IF(N1172="základní",J1172,0)</f>
        <v>8383</v>
      </c>
      <c r="BF1172" s="203">
        <f>IF(N1172="snížená",J1172,0)</f>
        <v>0</v>
      </c>
      <c r="BG1172" s="203">
        <f>IF(N1172="zákl. přenesená",J1172,0)</f>
        <v>0</v>
      </c>
      <c r="BH1172" s="203">
        <f>IF(N1172="sníž. přenesená",J1172,0)</f>
        <v>0</v>
      </c>
      <c r="BI1172" s="203">
        <f>IF(N1172="nulová",J1172,0)</f>
        <v>0</v>
      </c>
      <c r="BJ1172" s="17" t="s">
        <v>85</v>
      </c>
      <c r="BK1172" s="203">
        <f>ROUND(I1172*H1172,2)</f>
        <v>8383</v>
      </c>
      <c r="BL1172" s="17" t="s">
        <v>264</v>
      </c>
      <c r="BM1172" s="202" t="s">
        <v>1753</v>
      </c>
    </row>
    <row r="1173" spans="1:65" s="12" customFormat="1" ht="11.25">
      <c r="B1173" s="204"/>
      <c r="C1173" s="205"/>
      <c r="D1173" s="206" t="s">
        <v>180</v>
      </c>
      <c r="E1173" s="207" t="s">
        <v>1</v>
      </c>
      <c r="F1173" s="208" t="s">
        <v>1146</v>
      </c>
      <c r="G1173" s="205"/>
      <c r="H1173" s="207" t="s">
        <v>1</v>
      </c>
      <c r="I1173" s="209"/>
      <c r="J1173" s="205"/>
      <c r="K1173" s="205"/>
      <c r="L1173" s="210"/>
      <c r="M1173" s="211"/>
      <c r="N1173" s="212"/>
      <c r="O1173" s="212"/>
      <c r="P1173" s="212"/>
      <c r="Q1173" s="212"/>
      <c r="R1173" s="212"/>
      <c r="S1173" s="212"/>
      <c r="T1173" s="213"/>
      <c r="AT1173" s="214" t="s">
        <v>180</v>
      </c>
      <c r="AU1173" s="214" t="s">
        <v>87</v>
      </c>
      <c r="AV1173" s="12" t="s">
        <v>85</v>
      </c>
      <c r="AW1173" s="12" t="s">
        <v>32</v>
      </c>
      <c r="AX1173" s="12" t="s">
        <v>77</v>
      </c>
      <c r="AY1173" s="214" t="s">
        <v>171</v>
      </c>
    </row>
    <row r="1174" spans="1:65" s="13" customFormat="1" ht="11.25">
      <c r="B1174" s="215"/>
      <c r="C1174" s="216"/>
      <c r="D1174" s="206" t="s">
        <v>180</v>
      </c>
      <c r="E1174" s="217" t="s">
        <v>1</v>
      </c>
      <c r="F1174" s="218" t="s">
        <v>1754</v>
      </c>
      <c r="G1174" s="216"/>
      <c r="H1174" s="219">
        <v>28</v>
      </c>
      <c r="I1174" s="220"/>
      <c r="J1174" s="216"/>
      <c r="K1174" s="216"/>
      <c r="L1174" s="221"/>
      <c r="M1174" s="222"/>
      <c r="N1174" s="223"/>
      <c r="O1174" s="223"/>
      <c r="P1174" s="223"/>
      <c r="Q1174" s="223"/>
      <c r="R1174" s="223"/>
      <c r="S1174" s="223"/>
      <c r="T1174" s="224"/>
      <c r="AT1174" s="225" t="s">
        <v>180</v>
      </c>
      <c r="AU1174" s="225" t="s">
        <v>87</v>
      </c>
      <c r="AV1174" s="13" t="s">
        <v>87</v>
      </c>
      <c r="AW1174" s="13" t="s">
        <v>32</v>
      </c>
      <c r="AX1174" s="13" t="s">
        <v>77</v>
      </c>
      <c r="AY1174" s="225" t="s">
        <v>171</v>
      </c>
    </row>
    <row r="1175" spans="1:65" s="13" customFormat="1" ht="11.25">
      <c r="B1175" s="215"/>
      <c r="C1175" s="216"/>
      <c r="D1175" s="206" t="s">
        <v>180</v>
      </c>
      <c r="E1175" s="217" t="s">
        <v>1</v>
      </c>
      <c r="F1175" s="218" t="s">
        <v>1755</v>
      </c>
      <c r="G1175" s="216"/>
      <c r="H1175" s="219">
        <v>27.64</v>
      </c>
      <c r="I1175" s="220"/>
      <c r="J1175" s="216"/>
      <c r="K1175" s="216"/>
      <c r="L1175" s="221"/>
      <c r="M1175" s="222"/>
      <c r="N1175" s="223"/>
      <c r="O1175" s="223"/>
      <c r="P1175" s="223"/>
      <c r="Q1175" s="223"/>
      <c r="R1175" s="223"/>
      <c r="S1175" s="223"/>
      <c r="T1175" s="224"/>
      <c r="AT1175" s="225" t="s">
        <v>180</v>
      </c>
      <c r="AU1175" s="225" t="s">
        <v>87</v>
      </c>
      <c r="AV1175" s="13" t="s">
        <v>87</v>
      </c>
      <c r="AW1175" s="13" t="s">
        <v>32</v>
      </c>
      <c r="AX1175" s="13" t="s">
        <v>77</v>
      </c>
      <c r="AY1175" s="225" t="s">
        <v>171</v>
      </c>
    </row>
    <row r="1176" spans="1:65" s="13" customFormat="1" ht="11.25">
      <c r="B1176" s="215"/>
      <c r="C1176" s="216"/>
      <c r="D1176" s="206" t="s">
        <v>180</v>
      </c>
      <c r="E1176" s="217" t="s">
        <v>1</v>
      </c>
      <c r="F1176" s="218" t="s">
        <v>1756</v>
      </c>
      <c r="G1176" s="216"/>
      <c r="H1176" s="219">
        <v>16.600000000000001</v>
      </c>
      <c r="I1176" s="220"/>
      <c r="J1176" s="216"/>
      <c r="K1176" s="216"/>
      <c r="L1176" s="221"/>
      <c r="M1176" s="222"/>
      <c r="N1176" s="223"/>
      <c r="O1176" s="223"/>
      <c r="P1176" s="223"/>
      <c r="Q1176" s="223"/>
      <c r="R1176" s="223"/>
      <c r="S1176" s="223"/>
      <c r="T1176" s="224"/>
      <c r="AT1176" s="225" t="s">
        <v>180</v>
      </c>
      <c r="AU1176" s="225" t="s">
        <v>87</v>
      </c>
      <c r="AV1176" s="13" t="s">
        <v>87</v>
      </c>
      <c r="AW1176" s="13" t="s">
        <v>32</v>
      </c>
      <c r="AX1176" s="13" t="s">
        <v>77</v>
      </c>
      <c r="AY1176" s="225" t="s">
        <v>171</v>
      </c>
    </row>
    <row r="1177" spans="1:65" s="13" customFormat="1" ht="11.25">
      <c r="B1177" s="215"/>
      <c r="C1177" s="216"/>
      <c r="D1177" s="206" t="s">
        <v>180</v>
      </c>
      <c r="E1177" s="217" t="s">
        <v>1</v>
      </c>
      <c r="F1177" s="218" t="s">
        <v>1757</v>
      </c>
      <c r="G1177" s="216"/>
      <c r="H1177" s="219">
        <v>19.02</v>
      </c>
      <c r="I1177" s="220"/>
      <c r="J1177" s="216"/>
      <c r="K1177" s="216"/>
      <c r="L1177" s="221"/>
      <c r="M1177" s="222"/>
      <c r="N1177" s="223"/>
      <c r="O1177" s="223"/>
      <c r="P1177" s="223"/>
      <c r="Q1177" s="223"/>
      <c r="R1177" s="223"/>
      <c r="S1177" s="223"/>
      <c r="T1177" s="224"/>
      <c r="AT1177" s="225" t="s">
        <v>180</v>
      </c>
      <c r="AU1177" s="225" t="s">
        <v>87</v>
      </c>
      <c r="AV1177" s="13" t="s">
        <v>87</v>
      </c>
      <c r="AW1177" s="13" t="s">
        <v>32</v>
      </c>
      <c r="AX1177" s="13" t="s">
        <v>77</v>
      </c>
      <c r="AY1177" s="225" t="s">
        <v>171</v>
      </c>
    </row>
    <row r="1178" spans="1:65" s="13" customFormat="1" ht="11.25">
      <c r="B1178" s="215"/>
      <c r="C1178" s="216"/>
      <c r="D1178" s="206" t="s">
        <v>180</v>
      </c>
      <c r="E1178" s="217" t="s">
        <v>1</v>
      </c>
      <c r="F1178" s="218" t="s">
        <v>1758</v>
      </c>
      <c r="G1178" s="216"/>
      <c r="H1178" s="219">
        <v>9.74</v>
      </c>
      <c r="I1178" s="220"/>
      <c r="J1178" s="216"/>
      <c r="K1178" s="216"/>
      <c r="L1178" s="221"/>
      <c r="M1178" s="222"/>
      <c r="N1178" s="223"/>
      <c r="O1178" s="223"/>
      <c r="P1178" s="223"/>
      <c r="Q1178" s="223"/>
      <c r="R1178" s="223"/>
      <c r="S1178" s="223"/>
      <c r="T1178" s="224"/>
      <c r="AT1178" s="225" t="s">
        <v>180</v>
      </c>
      <c r="AU1178" s="225" t="s">
        <v>87</v>
      </c>
      <c r="AV1178" s="13" t="s">
        <v>87</v>
      </c>
      <c r="AW1178" s="13" t="s">
        <v>32</v>
      </c>
      <c r="AX1178" s="13" t="s">
        <v>77</v>
      </c>
      <c r="AY1178" s="225" t="s">
        <v>171</v>
      </c>
    </row>
    <row r="1179" spans="1:65" s="14" customFormat="1" ht="11.25">
      <c r="B1179" s="226"/>
      <c r="C1179" s="227"/>
      <c r="D1179" s="206" t="s">
        <v>180</v>
      </c>
      <c r="E1179" s="228" t="s">
        <v>1</v>
      </c>
      <c r="F1179" s="229" t="s">
        <v>210</v>
      </c>
      <c r="G1179" s="227"/>
      <c r="H1179" s="230">
        <v>101</v>
      </c>
      <c r="I1179" s="231"/>
      <c r="J1179" s="227"/>
      <c r="K1179" s="227"/>
      <c r="L1179" s="232"/>
      <c r="M1179" s="233"/>
      <c r="N1179" s="234"/>
      <c r="O1179" s="234"/>
      <c r="P1179" s="234"/>
      <c r="Q1179" s="234"/>
      <c r="R1179" s="234"/>
      <c r="S1179" s="234"/>
      <c r="T1179" s="235"/>
      <c r="AT1179" s="236" t="s">
        <v>180</v>
      </c>
      <c r="AU1179" s="236" t="s">
        <v>87</v>
      </c>
      <c r="AV1179" s="14" t="s">
        <v>178</v>
      </c>
      <c r="AW1179" s="14" t="s">
        <v>32</v>
      </c>
      <c r="AX1179" s="14" t="s">
        <v>85</v>
      </c>
      <c r="AY1179" s="236" t="s">
        <v>171</v>
      </c>
    </row>
    <row r="1180" spans="1:65" s="1" customFormat="1" ht="16.5" customHeight="1">
      <c r="A1180" s="34"/>
      <c r="B1180" s="35"/>
      <c r="C1180" s="237" t="s">
        <v>1759</v>
      </c>
      <c r="D1180" s="237" t="s">
        <v>212</v>
      </c>
      <c r="E1180" s="238" t="s">
        <v>1760</v>
      </c>
      <c r="F1180" s="239" t="s">
        <v>1761</v>
      </c>
      <c r="G1180" s="240" t="s">
        <v>282</v>
      </c>
      <c r="H1180" s="241">
        <v>111</v>
      </c>
      <c r="I1180" s="242">
        <v>152</v>
      </c>
      <c r="J1180" s="241">
        <f>ROUND(I1180*H1180,2)</f>
        <v>16872</v>
      </c>
      <c r="K1180" s="239" t="s">
        <v>177</v>
      </c>
      <c r="L1180" s="243"/>
      <c r="M1180" s="244" t="s">
        <v>1</v>
      </c>
      <c r="N1180" s="245" t="s">
        <v>42</v>
      </c>
      <c r="O1180" s="71"/>
      <c r="P1180" s="200">
        <f>O1180*H1180</f>
        <v>0</v>
      </c>
      <c r="Q1180" s="200">
        <v>3.8000000000000002E-4</v>
      </c>
      <c r="R1180" s="200">
        <f>Q1180*H1180</f>
        <v>4.2180000000000002E-2</v>
      </c>
      <c r="S1180" s="200">
        <v>0</v>
      </c>
      <c r="T1180" s="201">
        <f>S1180*H1180</f>
        <v>0</v>
      </c>
      <c r="U1180" s="34"/>
      <c r="V1180" s="34"/>
      <c r="W1180" s="34"/>
      <c r="X1180" s="34"/>
      <c r="Y1180" s="34"/>
      <c r="Z1180" s="34"/>
      <c r="AA1180" s="34"/>
      <c r="AB1180" s="34"/>
      <c r="AC1180" s="34"/>
      <c r="AD1180" s="34"/>
      <c r="AE1180" s="34"/>
      <c r="AR1180" s="202" t="s">
        <v>360</v>
      </c>
      <c r="AT1180" s="202" t="s">
        <v>212</v>
      </c>
      <c r="AU1180" s="202" t="s">
        <v>87</v>
      </c>
      <c r="AY1180" s="17" t="s">
        <v>171</v>
      </c>
      <c r="BE1180" s="203">
        <f>IF(N1180="základní",J1180,0)</f>
        <v>16872</v>
      </c>
      <c r="BF1180" s="203">
        <f>IF(N1180="snížená",J1180,0)</f>
        <v>0</v>
      </c>
      <c r="BG1180" s="203">
        <f>IF(N1180="zákl. přenesená",J1180,0)</f>
        <v>0</v>
      </c>
      <c r="BH1180" s="203">
        <f>IF(N1180="sníž. přenesená",J1180,0)</f>
        <v>0</v>
      </c>
      <c r="BI1180" s="203">
        <f>IF(N1180="nulová",J1180,0)</f>
        <v>0</v>
      </c>
      <c r="BJ1180" s="17" t="s">
        <v>85</v>
      </c>
      <c r="BK1180" s="203">
        <f>ROUND(I1180*H1180,2)</f>
        <v>16872</v>
      </c>
      <c r="BL1180" s="17" t="s">
        <v>264</v>
      </c>
      <c r="BM1180" s="202" t="s">
        <v>1762</v>
      </c>
    </row>
    <row r="1181" spans="1:65" s="13" customFormat="1" ht="11.25">
      <c r="B1181" s="215"/>
      <c r="C1181" s="216"/>
      <c r="D1181" s="206" t="s">
        <v>180</v>
      </c>
      <c r="E1181" s="217" t="s">
        <v>1</v>
      </c>
      <c r="F1181" s="218" t="s">
        <v>1763</v>
      </c>
      <c r="G1181" s="216"/>
      <c r="H1181" s="219">
        <v>111</v>
      </c>
      <c r="I1181" s="220"/>
      <c r="J1181" s="216"/>
      <c r="K1181" s="216"/>
      <c r="L1181" s="221"/>
      <c r="M1181" s="222"/>
      <c r="N1181" s="223"/>
      <c r="O1181" s="223"/>
      <c r="P1181" s="223"/>
      <c r="Q1181" s="223"/>
      <c r="R1181" s="223"/>
      <c r="S1181" s="223"/>
      <c r="T1181" s="224"/>
      <c r="AT1181" s="225" t="s">
        <v>180</v>
      </c>
      <c r="AU1181" s="225" t="s">
        <v>87</v>
      </c>
      <c r="AV1181" s="13" t="s">
        <v>87</v>
      </c>
      <c r="AW1181" s="13" t="s">
        <v>32</v>
      </c>
      <c r="AX1181" s="13" t="s">
        <v>85</v>
      </c>
      <c r="AY1181" s="225" t="s">
        <v>171</v>
      </c>
    </row>
    <row r="1182" spans="1:65" s="1" customFormat="1" ht="16.5" customHeight="1">
      <c r="A1182" s="34"/>
      <c r="B1182" s="35"/>
      <c r="C1182" s="192" t="s">
        <v>1764</v>
      </c>
      <c r="D1182" s="192" t="s">
        <v>173</v>
      </c>
      <c r="E1182" s="193" t="s">
        <v>1765</v>
      </c>
      <c r="F1182" s="194" t="s">
        <v>1766</v>
      </c>
      <c r="G1182" s="195" t="s">
        <v>282</v>
      </c>
      <c r="H1182" s="196">
        <v>5.9</v>
      </c>
      <c r="I1182" s="197">
        <v>77</v>
      </c>
      <c r="J1182" s="196">
        <f>ROUND(I1182*H1182,2)</f>
        <v>454.3</v>
      </c>
      <c r="K1182" s="194" t="s">
        <v>177</v>
      </c>
      <c r="L1182" s="39"/>
      <c r="M1182" s="198" t="s">
        <v>1</v>
      </c>
      <c r="N1182" s="199" t="s">
        <v>42</v>
      </c>
      <c r="O1182" s="71"/>
      <c r="P1182" s="200">
        <f>O1182*H1182</f>
        <v>0</v>
      </c>
      <c r="Q1182" s="200">
        <v>0</v>
      </c>
      <c r="R1182" s="200">
        <f>Q1182*H1182</f>
        <v>0</v>
      </c>
      <c r="S1182" s="200">
        <v>0</v>
      </c>
      <c r="T1182" s="201">
        <f>S1182*H1182</f>
        <v>0</v>
      </c>
      <c r="U1182" s="34"/>
      <c r="V1182" s="34"/>
      <c r="W1182" s="34"/>
      <c r="X1182" s="34"/>
      <c r="Y1182" s="34"/>
      <c r="Z1182" s="34"/>
      <c r="AA1182" s="34"/>
      <c r="AB1182" s="34"/>
      <c r="AC1182" s="34"/>
      <c r="AD1182" s="34"/>
      <c r="AE1182" s="34"/>
      <c r="AR1182" s="202" t="s">
        <v>264</v>
      </c>
      <c r="AT1182" s="202" t="s">
        <v>173</v>
      </c>
      <c r="AU1182" s="202" t="s">
        <v>87</v>
      </c>
      <c r="AY1182" s="17" t="s">
        <v>171</v>
      </c>
      <c r="BE1182" s="203">
        <f>IF(N1182="základní",J1182,0)</f>
        <v>454.3</v>
      </c>
      <c r="BF1182" s="203">
        <f>IF(N1182="snížená",J1182,0)</f>
        <v>0</v>
      </c>
      <c r="BG1182" s="203">
        <f>IF(N1182="zákl. přenesená",J1182,0)</f>
        <v>0</v>
      </c>
      <c r="BH1182" s="203">
        <f>IF(N1182="sníž. přenesená",J1182,0)</f>
        <v>0</v>
      </c>
      <c r="BI1182" s="203">
        <f>IF(N1182="nulová",J1182,0)</f>
        <v>0</v>
      </c>
      <c r="BJ1182" s="17" t="s">
        <v>85</v>
      </c>
      <c r="BK1182" s="203">
        <f>ROUND(I1182*H1182,2)</f>
        <v>454.3</v>
      </c>
      <c r="BL1182" s="17" t="s">
        <v>264</v>
      </c>
      <c r="BM1182" s="202" t="s">
        <v>1767</v>
      </c>
    </row>
    <row r="1183" spans="1:65" s="12" customFormat="1" ht="11.25">
      <c r="B1183" s="204"/>
      <c r="C1183" s="205"/>
      <c r="D1183" s="206" t="s">
        <v>180</v>
      </c>
      <c r="E1183" s="207" t="s">
        <v>1</v>
      </c>
      <c r="F1183" s="208" t="s">
        <v>1768</v>
      </c>
      <c r="G1183" s="205"/>
      <c r="H1183" s="207" t="s">
        <v>1</v>
      </c>
      <c r="I1183" s="209"/>
      <c r="J1183" s="205"/>
      <c r="K1183" s="205"/>
      <c r="L1183" s="210"/>
      <c r="M1183" s="211"/>
      <c r="N1183" s="212"/>
      <c r="O1183" s="212"/>
      <c r="P1183" s="212"/>
      <c r="Q1183" s="212"/>
      <c r="R1183" s="212"/>
      <c r="S1183" s="212"/>
      <c r="T1183" s="213"/>
      <c r="AT1183" s="214" t="s">
        <v>180</v>
      </c>
      <c r="AU1183" s="214" t="s">
        <v>87</v>
      </c>
      <c r="AV1183" s="12" t="s">
        <v>85</v>
      </c>
      <c r="AW1183" s="12" t="s">
        <v>32</v>
      </c>
      <c r="AX1183" s="12" t="s">
        <v>77</v>
      </c>
      <c r="AY1183" s="214" t="s">
        <v>171</v>
      </c>
    </row>
    <row r="1184" spans="1:65" s="13" customFormat="1" ht="11.25">
      <c r="B1184" s="215"/>
      <c r="C1184" s="216"/>
      <c r="D1184" s="206" t="s">
        <v>180</v>
      </c>
      <c r="E1184" s="217" t="s">
        <v>1</v>
      </c>
      <c r="F1184" s="218" t="s">
        <v>1769</v>
      </c>
      <c r="G1184" s="216"/>
      <c r="H1184" s="219">
        <v>5.9</v>
      </c>
      <c r="I1184" s="220"/>
      <c r="J1184" s="216"/>
      <c r="K1184" s="216"/>
      <c r="L1184" s="221"/>
      <c r="M1184" s="222"/>
      <c r="N1184" s="223"/>
      <c r="O1184" s="223"/>
      <c r="P1184" s="223"/>
      <c r="Q1184" s="223"/>
      <c r="R1184" s="223"/>
      <c r="S1184" s="223"/>
      <c r="T1184" s="224"/>
      <c r="AT1184" s="225" t="s">
        <v>180</v>
      </c>
      <c r="AU1184" s="225" t="s">
        <v>87</v>
      </c>
      <c r="AV1184" s="13" t="s">
        <v>87</v>
      </c>
      <c r="AW1184" s="13" t="s">
        <v>32</v>
      </c>
      <c r="AX1184" s="13" t="s">
        <v>85</v>
      </c>
      <c r="AY1184" s="225" t="s">
        <v>171</v>
      </c>
    </row>
    <row r="1185" spans="1:65" s="1" customFormat="1" ht="16.5" customHeight="1">
      <c r="A1185" s="34"/>
      <c r="B1185" s="35"/>
      <c r="C1185" s="237" t="s">
        <v>1770</v>
      </c>
      <c r="D1185" s="237" t="s">
        <v>212</v>
      </c>
      <c r="E1185" s="238" t="s">
        <v>1771</v>
      </c>
      <c r="F1185" s="239" t="s">
        <v>1772</v>
      </c>
      <c r="G1185" s="240" t="s">
        <v>282</v>
      </c>
      <c r="H1185" s="241">
        <v>6</v>
      </c>
      <c r="I1185" s="242">
        <v>605</v>
      </c>
      <c r="J1185" s="241">
        <f>ROUND(I1185*H1185,2)</f>
        <v>3630</v>
      </c>
      <c r="K1185" s="239" t="s">
        <v>1</v>
      </c>
      <c r="L1185" s="243"/>
      <c r="M1185" s="244" t="s">
        <v>1</v>
      </c>
      <c r="N1185" s="245" t="s">
        <v>42</v>
      </c>
      <c r="O1185" s="71"/>
      <c r="P1185" s="200">
        <f>O1185*H1185</f>
        <v>0</v>
      </c>
      <c r="Q1185" s="200">
        <v>0</v>
      </c>
      <c r="R1185" s="200">
        <f>Q1185*H1185</f>
        <v>0</v>
      </c>
      <c r="S1185" s="200">
        <v>0</v>
      </c>
      <c r="T1185" s="201">
        <f>S1185*H1185</f>
        <v>0</v>
      </c>
      <c r="U1185" s="34"/>
      <c r="V1185" s="34"/>
      <c r="W1185" s="34"/>
      <c r="X1185" s="34"/>
      <c r="Y1185" s="34"/>
      <c r="Z1185" s="34"/>
      <c r="AA1185" s="34"/>
      <c r="AB1185" s="34"/>
      <c r="AC1185" s="34"/>
      <c r="AD1185" s="34"/>
      <c r="AE1185" s="34"/>
      <c r="AR1185" s="202" t="s">
        <v>360</v>
      </c>
      <c r="AT1185" s="202" t="s">
        <v>212</v>
      </c>
      <c r="AU1185" s="202" t="s">
        <v>87</v>
      </c>
      <c r="AY1185" s="17" t="s">
        <v>171</v>
      </c>
      <c r="BE1185" s="203">
        <f>IF(N1185="základní",J1185,0)</f>
        <v>3630</v>
      </c>
      <c r="BF1185" s="203">
        <f>IF(N1185="snížená",J1185,0)</f>
        <v>0</v>
      </c>
      <c r="BG1185" s="203">
        <f>IF(N1185="zákl. přenesená",J1185,0)</f>
        <v>0</v>
      </c>
      <c r="BH1185" s="203">
        <f>IF(N1185="sníž. přenesená",J1185,0)</f>
        <v>0</v>
      </c>
      <c r="BI1185" s="203">
        <f>IF(N1185="nulová",J1185,0)</f>
        <v>0</v>
      </c>
      <c r="BJ1185" s="17" t="s">
        <v>85</v>
      </c>
      <c r="BK1185" s="203">
        <f>ROUND(I1185*H1185,2)</f>
        <v>3630</v>
      </c>
      <c r="BL1185" s="17" t="s">
        <v>264</v>
      </c>
      <c r="BM1185" s="202" t="s">
        <v>1773</v>
      </c>
    </row>
    <row r="1186" spans="1:65" s="1" customFormat="1" ht="24.2" customHeight="1">
      <c r="A1186" s="34"/>
      <c r="B1186" s="35"/>
      <c r="C1186" s="192" t="s">
        <v>1774</v>
      </c>
      <c r="D1186" s="192" t="s">
        <v>173</v>
      </c>
      <c r="E1186" s="193" t="s">
        <v>1775</v>
      </c>
      <c r="F1186" s="194" t="s">
        <v>1776</v>
      </c>
      <c r="G1186" s="195" t="s">
        <v>198</v>
      </c>
      <c r="H1186" s="196">
        <v>0.56999999999999995</v>
      </c>
      <c r="I1186" s="197">
        <v>10654</v>
      </c>
      <c r="J1186" s="196">
        <f>ROUND(I1186*H1186,2)</f>
        <v>6072.78</v>
      </c>
      <c r="K1186" s="194" t="s">
        <v>177</v>
      </c>
      <c r="L1186" s="39"/>
      <c r="M1186" s="198" t="s">
        <v>1</v>
      </c>
      <c r="N1186" s="199" t="s">
        <v>42</v>
      </c>
      <c r="O1186" s="71"/>
      <c r="P1186" s="200">
        <f>O1186*H1186</f>
        <v>0</v>
      </c>
      <c r="Q1186" s="200">
        <v>0</v>
      </c>
      <c r="R1186" s="200">
        <f>Q1186*H1186</f>
        <v>0</v>
      </c>
      <c r="S1186" s="200">
        <v>0</v>
      </c>
      <c r="T1186" s="201">
        <f>S1186*H1186</f>
        <v>0</v>
      </c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R1186" s="202" t="s">
        <v>264</v>
      </c>
      <c r="AT1186" s="202" t="s">
        <v>173</v>
      </c>
      <c r="AU1186" s="202" t="s">
        <v>87</v>
      </c>
      <c r="AY1186" s="17" t="s">
        <v>171</v>
      </c>
      <c r="BE1186" s="203">
        <f>IF(N1186="základní",J1186,0)</f>
        <v>6072.78</v>
      </c>
      <c r="BF1186" s="203">
        <f>IF(N1186="snížená",J1186,0)</f>
        <v>0</v>
      </c>
      <c r="BG1186" s="203">
        <f>IF(N1186="zákl. přenesená",J1186,0)</f>
        <v>0</v>
      </c>
      <c r="BH1186" s="203">
        <f>IF(N1186="sníž. přenesená",J1186,0)</f>
        <v>0</v>
      </c>
      <c r="BI1186" s="203">
        <f>IF(N1186="nulová",J1186,0)</f>
        <v>0</v>
      </c>
      <c r="BJ1186" s="17" t="s">
        <v>85</v>
      </c>
      <c r="BK1186" s="203">
        <f>ROUND(I1186*H1186,2)</f>
        <v>6072.78</v>
      </c>
      <c r="BL1186" s="17" t="s">
        <v>264</v>
      </c>
      <c r="BM1186" s="202" t="s">
        <v>1777</v>
      </c>
    </row>
    <row r="1187" spans="1:65" s="11" customFormat="1" ht="22.9" customHeight="1">
      <c r="B1187" s="176"/>
      <c r="C1187" s="177"/>
      <c r="D1187" s="178" t="s">
        <v>76</v>
      </c>
      <c r="E1187" s="190" t="s">
        <v>1778</v>
      </c>
      <c r="F1187" s="190" t="s">
        <v>1779</v>
      </c>
      <c r="G1187" s="177"/>
      <c r="H1187" s="177"/>
      <c r="I1187" s="180"/>
      <c r="J1187" s="191">
        <f>BK1187</f>
        <v>89225</v>
      </c>
      <c r="K1187" s="177"/>
      <c r="L1187" s="182"/>
      <c r="M1187" s="183"/>
      <c r="N1187" s="184"/>
      <c r="O1187" s="184"/>
      <c r="P1187" s="185">
        <f>SUM(P1188:P1205)</f>
        <v>0</v>
      </c>
      <c r="Q1187" s="184"/>
      <c r="R1187" s="185">
        <f>SUM(R1188:R1205)</f>
        <v>1.0794000000000001</v>
      </c>
      <c r="S1187" s="184"/>
      <c r="T1187" s="186">
        <f>SUM(T1188:T1205)</f>
        <v>0</v>
      </c>
      <c r="AR1187" s="187" t="s">
        <v>87</v>
      </c>
      <c r="AT1187" s="188" t="s">
        <v>76</v>
      </c>
      <c r="AU1187" s="188" t="s">
        <v>85</v>
      </c>
      <c r="AY1187" s="187" t="s">
        <v>171</v>
      </c>
      <c r="BK1187" s="189">
        <f>SUM(BK1188:BK1205)</f>
        <v>89225</v>
      </c>
    </row>
    <row r="1188" spans="1:65" s="1" customFormat="1" ht="33" customHeight="1">
      <c r="A1188" s="34"/>
      <c r="B1188" s="35"/>
      <c r="C1188" s="192" t="s">
        <v>1780</v>
      </c>
      <c r="D1188" s="192" t="s">
        <v>173</v>
      </c>
      <c r="E1188" s="193" t="s">
        <v>1781</v>
      </c>
      <c r="F1188" s="194" t="s">
        <v>1782</v>
      </c>
      <c r="G1188" s="195" t="s">
        <v>220</v>
      </c>
      <c r="H1188" s="196">
        <v>56</v>
      </c>
      <c r="I1188" s="197">
        <v>750</v>
      </c>
      <c r="J1188" s="196">
        <f>ROUND(I1188*H1188,2)</f>
        <v>42000</v>
      </c>
      <c r="K1188" s="194" t="s">
        <v>177</v>
      </c>
      <c r="L1188" s="39"/>
      <c r="M1188" s="198" t="s">
        <v>1</v>
      </c>
      <c r="N1188" s="199" t="s">
        <v>42</v>
      </c>
      <c r="O1188" s="71"/>
      <c r="P1188" s="200">
        <f>O1188*H1188</f>
        <v>0</v>
      </c>
      <c r="Q1188" s="200">
        <v>5.1999999999999998E-3</v>
      </c>
      <c r="R1188" s="200">
        <f>Q1188*H1188</f>
        <v>0.29120000000000001</v>
      </c>
      <c r="S1188" s="200">
        <v>0</v>
      </c>
      <c r="T1188" s="201">
        <f>S1188*H1188</f>
        <v>0</v>
      </c>
      <c r="U1188" s="34"/>
      <c r="V1188" s="34"/>
      <c r="W1188" s="34"/>
      <c r="X1188" s="34"/>
      <c r="Y1188" s="34"/>
      <c r="Z1188" s="34"/>
      <c r="AA1188" s="34"/>
      <c r="AB1188" s="34"/>
      <c r="AC1188" s="34"/>
      <c r="AD1188" s="34"/>
      <c r="AE1188" s="34"/>
      <c r="AR1188" s="202" t="s">
        <v>264</v>
      </c>
      <c r="AT1188" s="202" t="s">
        <v>173</v>
      </c>
      <c r="AU1188" s="202" t="s">
        <v>87</v>
      </c>
      <c r="AY1188" s="17" t="s">
        <v>171</v>
      </c>
      <c r="BE1188" s="203">
        <f>IF(N1188="základní",J1188,0)</f>
        <v>42000</v>
      </c>
      <c r="BF1188" s="203">
        <f>IF(N1188="snížená",J1188,0)</f>
        <v>0</v>
      </c>
      <c r="BG1188" s="203">
        <f>IF(N1188="zákl. přenesená",J1188,0)</f>
        <v>0</v>
      </c>
      <c r="BH1188" s="203">
        <f>IF(N1188="sníž. přenesená",J1188,0)</f>
        <v>0</v>
      </c>
      <c r="BI1188" s="203">
        <f>IF(N1188="nulová",J1188,0)</f>
        <v>0</v>
      </c>
      <c r="BJ1188" s="17" t="s">
        <v>85</v>
      </c>
      <c r="BK1188" s="203">
        <f>ROUND(I1188*H1188,2)</f>
        <v>42000</v>
      </c>
      <c r="BL1188" s="17" t="s">
        <v>264</v>
      </c>
      <c r="BM1188" s="202" t="s">
        <v>1783</v>
      </c>
    </row>
    <row r="1189" spans="1:65" s="12" customFormat="1" ht="11.25">
      <c r="B1189" s="204"/>
      <c r="C1189" s="205"/>
      <c r="D1189" s="206" t="s">
        <v>180</v>
      </c>
      <c r="E1189" s="207" t="s">
        <v>1</v>
      </c>
      <c r="F1189" s="208" t="s">
        <v>1784</v>
      </c>
      <c r="G1189" s="205"/>
      <c r="H1189" s="207" t="s">
        <v>1</v>
      </c>
      <c r="I1189" s="209"/>
      <c r="J1189" s="205"/>
      <c r="K1189" s="205"/>
      <c r="L1189" s="210"/>
      <c r="M1189" s="211"/>
      <c r="N1189" s="212"/>
      <c r="O1189" s="212"/>
      <c r="P1189" s="212"/>
      <c r="Q1189" s="212"/>
      <c r="R1189" s="212"/>
      <c r="S1189" s="212"/>
      <c r="T1189" s="213"/>
      <c r="AT1189" s="214" t="s">
        <v>180</v>
      </c>
      <c r="AU1189" s="214" t="s">
        <v>87</v>
      </c>
      <c r="AV1189" s="12" t="s">
        <v>85</v>
      </c>
      <c r="AW1189" s="12" t="s">
        <v>32</v>
      </c>
      <c r="AX1189" s="12" t="s">
        <v>77</v>
      </c>
      <c r="AY1189" s="214" t="s">
        <v>171</v>
      </c>
    </row>
    <row r="1190" spans="1:65" s="13" customFormat="1" ht="11.25">
      <c r="B1190" s="215"/>
      <c r="C1190" s="216"/>
      <c r="D1190" s="206" t="s">
        <v>180</v>
      </c>
      <c r="E1190" s="217" t="s">
        <v>1</v>
      </c>
      <c r="F1190" s="218" t="s">
        <v>1785</v>
      </c>
      <c r="G1190" s="216"/>
      <c r="H1190" s="219">
        <v>15.4</v>
      </c>
      <c r="I1190" s="220"/>
      <c r="J1190" s="216"/>
      <c r="K1190" s="216"/>
      <c r="L1190" s="221"/>
      <c r="M1190" s="222"/>
      <c r="N1190" s="223"/>
      <c r="O1190" s="223"/>
      <c r="P1190" s="223"/>
      <c r="Q1190" s="223"/>
      <c r="R1190" s="223"/>
      <c r="S1190" s="223"/>
      <c r="T1190" s="224"/>
      <c r="AT1190" s="225" t="s">
        <v>180</v>
      </c>
      <c r="AU1190" s="225" t="s">
        <v>87</v>
      </c>
      <c r="AV1190" s="13" t="s">
        <v>87</v>
      </c>
      <c r="AW1190" s="13" t="s">
        <v>32</v>
      </c>
      <c r="AX1190" s="13" t="s">
        <v>77</v>
      </c>
      <c r="AY1190" s="225" t="s">
        <v>171</v>
      </c>
    </row>
    <row r="1191" spans="1:65" s="13" customFormat="1" ht="11.25">
      <c r="B1191" s="215"/>
      <c r="C1191" s="216"/>
      <c r="D1191" s="206" t="s">
        <v>180</v>
      </c>
      <c r="E1191" s="217" t="s">
        <v>1</v>
      </c>
      <c r="F1191" s="218" t="s">
        <v>1786</v>
      </c>
      <c r="G1191" s="216"/>
      <c r="H1191" s="219">
        <v>15.6</v>
      </c>
      <c r="I1191" s="220"/>
      <c r="J1191" s="216"/>
      <c r="K1191" s="216"/>
      <c r="L1191" s="221"/>
      <c r="M1191" s="222"/>
      <c r="N1191" s="223"/>
      <c r="O1191" s="223"/>
      <c r="P1191" s="223"/>
      <c r="Q1191" s="223"/>
      <c r="R1191" s="223"/>
      <c r="S1191" s="223"/>
      <c r="T1191" s="224"/>
      <c r="AT1191" s="225" t="s">
        <v>180</v>
      </c>
      <c r="AU1191" s="225" t="s">
        <v>87</v>
      </c>
      <c r="AV1191" s="13" t="s">
        <v>87</v>
      </c>
      <c r="AW1191" s="13" t="s">
        <v>32</v>
      </c>
      <c r="AX1191" s="13" t="s">
        <v>77</v>
      </c>
      <c r="AY1191" s="225" t="s">
        <v>171</v>
      </c>
    </row>
    <row r="1192" spans="1:65" s="13" customFormat="1" ht="11.25">
      <c r="B1192" s="215"/>
      <c r="C1192" s="216"/>
      <c r="D1192" s="206" t="s">
        <v>180</v>
      </c>
      <c r="E1192" s="217" t="s">
        <v>1</v>
      </c>
      <c r="F1192" s="218" t="s">
        <v>1787</v>
      </c>
      <c r="G1192" s="216"/>
      <c r="H1192" s="219">
        <v>20.48</v>
      </c>
      <c r="I1192" s="220"/>
      <c r="J1192" s="216"/>
      <c r="K1192" s="216"/>
      <c r="L1192" s="221"/>
      <c r="M1192" s="222"/>
      <c r="N1192" s="223"/>
      <c r="O1192" s="223"/>
      <c r="P1192" s="223"/>
      <c r="Q1192" s="223"/>
      <c r="R1192" s="223"/>
      <c r="S1192" s="223"/>
      <c r="T1192" s="224"/>
      <c r="AT1192" s="225" t="s">
        <v>180</v>
      </c>
      <c r="AU1192" s="225" t="s">
        <v>87</v>
      </c>
      <c r="AV1192" s="13" t="s">
        <v>87</v>
      </c>
      <c r="AW1192" s="13" t="s">
        <v>32</v>
      </c>
      <c r="AX1192" s="13" t="s">
        <v>77</v>
      </c>
      <c r="AY1192" s="225" t="s">
        <v>171</v>
      </c>
    </row>
    <row r="1193" spans="1:65" s="12" customFormat="1" ht="11.25">
      <c r="B1193" s="204"/>
      <c r="C1193" s="205"/>
      <c r="D1193" s="206" t="s">
        <v>180</v>
      </c>
      <c r="E1193" s="207" t="s">
        <v>1</v>
      </c>
      <c r="F1193" s="208" t="s">
        <v>1788</v>
      </c>
      <c r="G1193" s="205"/>
      <c r="H1193" s="207" t="s">
        <v>1</v>
      </c>
      <c r="I1193" s="209"/>
      <c r="J1193" s="205"/>
      <c r="K1193" s="205"/>
      <c r="L1193" s="210"/>
      <c r="M1193" s="211"/>
      <c r="N1193" s="212"/>
      <c r="O1193" s="212"/>
      <c r="P1193" s="212"/>
      <c r="Q1193" s="212"/>
      <c r="R1193" s="212"/>
      <c r="S1193" s="212"/>
      <c r="T1193" s="213"/>
      <c r="AT1193" s="214" t="s">
        <v>180</v>
      </c>
      <c r="AU1193" s="214" t="s">
        <v>87</v>
      </c>
      <c r="AV1193" s="12" t="s">
        <v>85</v>
      </c>
      <c r="AW1193" s="12" t="s">
        <v>32</v>
      </c>
      <c r="AX1193" s="12" t="s">
        <v>77</v>
      </c>
      <c r="AY1193" s="214" t="s">
        <v>171</v>
      </c>
    </row>
    <row r="1194" spans="1:65" s="13" customFormat="1" ht="11.25">
      <c r="B1194" s="215"/>
      <c r="C1194" s="216"/>
      <c r="D1194" s="206" t="s">
        <v>180</v>
      </c>
      <c r="E1194" s="217" t="s">
        <v>1</v>
      </c>
      <c r="F1194" s="218" t="s">
        <v>1789</v>
      </c>
      <c r="G1194" s="216"/>
      <c r="H1194" s="219">
        <v>4.5199999999999996</v>
      </c>
      <c r="I1194" s="220"/>
      <c r="J1194" s="216"/>
      <c r="K1194" s="216"/>
      <c r="L1194" s="221"/>
      <c r="M1194" s="222"/>
      <c r="N1194" s="223"/>
      <c r="O1194" s="223"/>
      <c r="P1194" s="223"/>
      <c r="Q1194" s="223"/>
      <c r="R1194" s="223"/>
      <c r="S1194" s="223"/>
      <c r="T1194" s="224"/>
      <c r="AT1194" s="225" t="s">
        <v>180</v>
      </c>
      <c r="AU1194" s="225" t="s">
        <v>87</v>
      </c>
      <c r="AV1194" s="13" t="s">
        <v>87</v>
      </c>
      <c r="AW1194" s="13" t="s">
        <v>32</v>
      </c>
      <c r="AX1194" s="13" t="s">
        <v>77</v>
      </c>
      <c r="AY1194" s="225" t="s">
        <v>171</v>
      </c>
    </row>
    <row r="1195" spans="1:65" s="14" customFormat="1" ht="11.25">
      <c r="B1195" s="226"/>
      <c r="C1195" s="227"/>
      <c r="D1195" s="206" t="s">
        <v>180</v>
      </c>
      <c r="E1195" s="228" t="s">
        <v>1</v>
      </c>
      <c r="F1195" s="229" t="s">
        <v>210</v>
      </c>
      <c r="G1195" s="227"/>
      <c r="H1195" s="230">
        <v>56</v>
      </c>
      <c r="I1195" s="231"/>
      <c r="J1195" s="227"/>
      <c r="K1195" s="227"/>
      <c r="L1195" s="232"/>
      <c r="M1195" s="233"/>
      <c r="N1195" s="234"/>
      <c r="O1195" s="234"/>
      <c r="P1195" s="234"/>
      <c r="Q1195" s="234"/>
      <c r="R1195" s="234"/>
      <c r="S1195" s="234"/>
      <c r="T1195" s="235"/>
      <c r="AT1195" s="236" t="s">
        <v>180</v>
      </c>
      <c r="AU1195" s="236" t="s">
        <v>87</v>
      </c>
      <c r="AV1195" s="14" t="s">
        <v>178</v>
      </c>
      <c r="AW1195" s="14" t="s">
        <v>32</v>
      </c>
      <c r="AX1195" s="14" t="s">
        <v>85</v>
      </c>
      <c r="AY1195" s="236" t="s">
        <v>171</v>
      </c>
    </row>
    <row r="1196" spans="1:65" s="1" customFormat="1" ht="16.5" customHeight="1">
      <c r="A1196" s="34"/>
      <c r="B1196" s="35"/>
      <c r="C1196" s="237" t="s">
        <v>1790</v>
      </c>
      <c r="D1196" s="237" t="s">
        <v>212</v>
      </c>
      <c r="E1196" s="238" t="s">
        <v>1791</v>
      </c>
      <c r="F1196" s="239" t="s">
        <v>1792</v>
      </c>
      <c r="G1196" s="240" t="s">
        <v>220</v>
      </c>
      <c r="H1196" s="241">
        <v>59</v>
      </c>
      <c r="I1196" s="242">
        <v>435</v>
      </c>
      <c r="J1196" s="241">
        <f>ROUND(I1196*H1196,2)</f>
        <v>25665</v>
      </c>
      <c r="K1196" s="239" t="s">
        <v>177</v>
      </c>
      <c r="L1196" s="243"/>
      <c r="M1196" s="244" t="s">
        <v>1</v>
      </c>
      <c r="N1196" s="245" t="s">
        <v>42</v>
      </c>
      <c r="O1196" s="71"/>
      <c r="P1196" s="200">
        <f>O1196*H1196</f>
        <v>0</v>
      </c>
      <c r="Q1196" s="200">
        <v>1.26E-2</v>
      </c>
      <c r="R1196" s="200">
        <f>Q1196*H1196</f>
        <v>0.74340000000000006</v>
      </c>
      <c r="S1196" s="200">
        <v>0</v>
      </c>
      <c r="T1196" s="201">
        <f>S1196*H1196</f>
        <v>0</v>
      </c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R1196" s="202" t="s">
        <v>360</v>
      </c>
      <c r="AT1196" s="202" t="s">
        <v>212</v>
      </c>
      <c r="AU1196" s="202" t="s">
        <v>87</v>
      </c>
      <c r="AY1196" s="17" t="s">
        <v>171</v>
      </c>
      <c r="BE1196" s="203">
        <f>IF(N1196="základní",J1196,0)</f>
        <v>25665</v>
      </c>
      <c r="BF1196" s="203">
        <f>IF(N1196="snížená",J1196,0)</f>
        <v>0</v>
      </c>
      <c r="BG1196" s="203">
        <f>IF(N1196="zákl. přenesená",J1196,0)</f>
        <v>0</v>
      </c>
      <c r="BH1196" s="203">
        <f>IF(N1196="sníž. přenesená",J1196,0)</f>
        <v>0</v>
      </c>
      <c r="BI1196" s="203">
        <f>IF(N1196="nulová",J1196,0)</f>
        <v>0</v>
      </c>
      <c r="BJ1196" s="17" t="s">
        <v>85</v>
      </c>
      <c r="BK1196" s="203">
        <f>ROUND(I1196*H1196,2)</f>
        <v>25665</v>
      </c>
      <c r="BL1196" s="17" t="s">
        <v>264</v>
      </c>
      <c r="BM1196" s="202" t="s">
        <v>1793</v>
      </c>
    </row>
    <row r="1197" spans="1:65" s="13" customFormat="1" ht="11.25">
      <c r="B1197" s="215"/>
      <c r="C1197" s="216"/>
      <c r="D1197" s="206" t="s">
        <v>180</v>
      </c>
      <c r="E1197" s="217" t="s">
        <v>1</v>
      </c>
      <c r="F1197" s="218" t="s">
        <v>1794</v>
      </c>
      <c r="G1197" s="216"/>
      <c r="H1197" s="219">
        <v>59</v>
      </c>
      <c r="I1197" s="220"/>
      <c r="J1197" s="216"/>
      <c r="K1197" s="216"/>
      <c r="L1197" s="221"/>
      <c r="M1197" s="222"/>
      <c r="N1197" s="223"/>
      <c r="O1197" s="223"/>
      <c r="P1197" s="223"/>
      <c r="Q1197" s="223"/>
      <c r="R1197" s="223"/>
      <c r="S1197" s="223"/>
      <c r="T1197" s="224"/>
      <c r="AT1197" s="225" t="s">
        <v>180</v>
      </c>
      <c r="AU1197" s="225" t="s">
        <v>87</v>
      </c>
      <c r="AV1197" s="13" t="s">
        <v>87</v>
      </c>
      <c r="AW1197" s="13" t="s">
        <v>32</v>
      </c>
      <c r="AX1197" s="13" t="s">
        <v>85</v>
      </c>
      <c r="AY1197" s="225" t="s">
        <v>171</v>
      </c>
    </row>
    <row r="1198" spans="1:65" s="1" customFormat="1" ht="21.75" customHeight="1">
      <c r="A1198" s="34"/>
      <c r="B1198" s="35"/>
      <c r="C1198" s="192" t="s">
        <v>1795</v>
      </c>
      <c r="D1198" s="192" t="s">
        <v>173</v>
      </c>
      <c r="E1198" s="193" t="s">
        <v>1796</v>
      </c>
      <c r="F1198" s="194" t="s">
        <v>1797</v>
      </c>
      <c r="G1198" s="195" t="s">
        <v>282</v>
      </c>
      <c r="H1198" s="196">
        <v>56</v>
      </c>
      <c r="I1198" s="197">
        <v>185</v>
      </c>
      <c r="J1198" s="196">
        <f>ROUND(I1198*H1198,2)</f>
        <v>10360</v>
      </c>
      <c r="K1198" s="194" t="s">
        <v>177</v>
      </c>
      <c r="L1198" s="39"/>
      <c r="M1198" s="198" t="s">
        <v>1</v>
      </c>
      <c r="N1198" s="199" t="s">
        <v>42</v>
      </c>
      <c r="O1198" s="71"/>
      <c r="P1198" s="200">
        <f>O1198*H1198</f>
        <v>0</v>
      </c>
      <c r="Q1198" s="200">
        <v>5.5000000000000003E-4</v>
      </c>
      <c r="R1198" s="200">
        <f>Q1198*H1198</f>
        <v>3.0800000000000001E-2</v>
      </c>
      <c r="S1198" s="200">
        <v>0</v>
      </c>
      <c r="T1198" s="201">
        <f>S1198*H1198</f>
        <v>0</v>
      </c>
      <c r="U1198" s="34"/>
      <c r="V1198" s="34"/>
      <c r="W1198" s="34"/>
      <c r="X1198" s="34"/>
      <c r="Y1198" s="34"/>
      <c r="Z1198" s="34"/>
      <c r="AA1198" s="34"/>
      <c r="AB1198" s="34"/>
      <c r="AC1198" s="34"/>
      <c r="AD1198" s="34"/>
      <c r="AE1198" s="34"/>
      <c r="AR1198" s="202" t="s">
        <v>264</v>
      </c>
      <c r="AT1198" s="202" t="s">
        <v>173</v>
      </c>
      <c r="AU1198" s="202" t="s">
        <v>87</v>
      </c>
      <c r="AY1198" s="17" t="s">
        <v>171</v>
      </c>
      <c r="BE1198" s="203">
        <f>IF(N1198="základní",J1198,0)</f>
        <v>10360</v>
      </c>
      <c r="BF1198" s="203">
        <f>IF(N1198="snížená",J1198,0)</f>
        <v>0</v>
      </c>
      <c r="BG1198" s="203">
        <f>IF(N1198="zákl. přenesená",J1198,0)</f>
        <v>0</v>
      </c>
      <c r="BH1198" s="203">
        <f>IF(N1198="sníž. přenesená",J1198,0)</f>
        <v>0</v>
      </c>
      <c r="BI1198" s="203">
        <f>IF(N1198="nulová",J1198,0)</f>
        <v>0</v>
      </c>
      <c r="BJ1198" s="17" t="s">
        <v>85</v>
      </c>
      <c r="BK1198" s="203">
        <f>ROUND(I1198*H1198,2)</f>
        <v>10360</v>
      </c>
      <c r="BL1198" s="17" t="s">
        <v>264</v>
      </c>
      <c r="BM1198" s="202" t="s">
        <v>1798</v>
      </c>
    </row>
    <row r="1199" spans="1:65" s="13" customFormat="1" ht="11.25">
      <c r="B1199" s="215"/>
      <c r="C1199" s="216"/>
      <c r="D1199" s="206" t="s">
        <v>180</v>
      </c>
      <c r="E1199" s="217" t="s">
        <v>1</v>
      </c>
      <c r="F1199" s="218" t="s">
        <v>1799</v>
      </c>
      <c r="G1199" s="216"/>
      <c r="H1199" s="219">
        <v>56</v>
      </c>
      <c r="I1199" s="220"/>
      <c r="J1199" s="216"/>
      <c r="K1199" s="216"/>
      <c r="L1199" s="221"/>
      <c r="M1199" s="222"/>
      <c r="N1199" s="223"/>
      <c r="O1199" s="223"/>
      <c r="P1199" s="223"/>
      <c r="Q1199" s="223"/>
      <c r="R1199" s="223"/>
      <c r="S1199" s="223"/>
      <c r="T1199" s="224"/>
      <c r="AT1199" s="225" t="s">
        <v>180</v>
      </c>
      <c r="AU1199" s="225" t="s">
        <v>87</v>
      </c>
      <c r="AV1199" s="13" t="s">
        <v>87</v>
      </c>
      <c r="AW1199" s="13" t="s">
        <v>32</v>
      </c>
      <c r="AX1199" s="13" t="s">
        <v>85</v>
      </c>
      <c r="AY1199" s="225" t="s">
        <v>171</v>
      </c>
    </row>
    <row r="1200" spans="1:65" s="1" customFormat="1" ht="21.75" customHeight="1">
      <c r="A1200" s="34"/>
      <c r="B1200" s="35"/>
      <c r="C1200" s="192" t="s">
        <v>1800</v>
      </c>
      <c r="D1200" s="192" t="s">
        <v>173</v>
      </c>
      <c r="E1200" s="193" t="s">
        <v>1801</v>
      </c>
      <c r="F1200" s="194" t="s">
        <v>1802</v>
      </c>
      <c r="G1200" s="195" t="s">
        <v>282</v>
      </c>
      <c r="H1200" s="196">
        <v>28</v>
      </c>
      <c r="I1200" s="197">
        <v>150</v>
      </c>
      <c r="J1200" s="196">
        <f>ROUND(I1200*H1200,2)</f>
        <v>4200</v>
      </c>
      <c r="K1200" s="194" t="s">
        <v>177</v>
      </c>
      <c r="L1200" s="39"/>
      <c r="M1200" s="198" t="s">
        <v>1</v>
      </c>
      <c r="N1200" s="199" t="s">
        <v>42</v>
      </c>
      <c r="O1200" s="71"/>
      <c r="P1200" s="200">
        <f>O1200*H1200</f>
        <v>0</v>
      </c>
      <c r="Q1200" s="200">
        <v>5.0000000000000001E-4</v>
      </c>
      <c r="R1200" s="200">
        <f>Q1200*H1200</f>
        <v>1.4E-2</v>
      </c>
      <c r="S1200" s="200">
        <v>0</v>
      </c>
      <c r="T1200" s="201">
        <f>S1200*H1200</f>
        <v>0</v>
      </c>
      <c r="U1200" s="34"/>
      <c r="V1200" s="34"/>
      <c r="W1200" s="34"/>
      <c r="X1200" s="34"/>
      <c r="Y1200" s="34"/>
      <c r="Z1200" s="34"/>
      <c r="AA1200" s="34"/>
      <c r="AB1200" s="34"/>
      <c r="AC1200" s="34"/>
      <c r="AD1200" s="34"/>
      <c r="AE1200" s="34"/>
      <c r="AR1200" s="202" t="s">
        <v>264</v>
      </c>
      <c r="AT1200" s="202" t="s">
        <v>173</v>
      </c>
      <c r="AU1200" s="202" t="s">
        <v>87</v>
      </c>
      <c r="AY1200" s="17" t="s">
        <v>171</v>
      </c>
      <c r="BE1200" s="203">
        <f>IF(N1200="základní",J1200,0)</f>
        <v>4200</v>
      </c>
      <c r="BF1200" s="203">
        <f>IF(N1200="snížená",J1200,0)</f>
        <v>0</v>
      </c>
      <c r="BG1200" s="203">
        <f>IF(N1200="zákl. přenesená",J1200,0)</f>
        <v>0</v>
      </c>
      <c r="BH1200" s="203">
        <f>IF(N1200="sníž. přenesená",J1200,0)</f>
        <v>0</v>
      </c>
      <c r="BI1200" s="203">
        <f>IF(N1200="nulová",J1200,0)</f>
        <v>0</v>
      </c>
      <c r="BJ1200" s="17" t="s">
        <v>85</v>
      </c>
      <c r="BK1200" s="203">
        <f>ROUND(I1200*H1200,2)</f>
        <v>4200</v>
      </c>
      <c r="BL1200" s="17" t="s">
        <v>264</v>
      </c>
      <c r="BM1200" s="202" t="s">
        <v>1803</v>
      </c>
    </row>
    <row r="1201" spans="1:65" s="13" customFormat="1" ht="11.25">
      <c r="B1201" s="215"/>
      <c r="C1201" s="216"/>
      <c r="D1201" s="206" t="s">
        <v>180</v>
      </c>
      <c r="E1201" s="217" t="s">
        <v>1</v>
      </c>
      <c r="F1201" s="218" t="s">
        <v>1804</v>
      </c>
      <c r="G1201" s="216"/>
      <c r="H1201" s="219">
        <v>7.7</v>
      </c>
      <c r="I1201" s="220"/>
      <c r="J1201" s="216"/>
      <c r="K1201" s="216"/>
      <c r="L1201" s="221"/>
      <c r="M1201" s="222"/>
      <c r="N1201" s="223"/>
      <c r="O1201" s="223"/>
      <c r="P1201" s="223"/>
      <c r="Q1201" s="223"/>
      <c r="R1201" s="223"/>
      <c r="S1201" s="223"/>
      <c r="T1201" s="224"/>
      <c r="AT1201" s="225" t="s">
        <v>180</v>
      </c>
      <c r="AU1201" s="225" t="s">
        <v>87</v>
      </c>
      <c r="AV1201" s="13" t="s">
        <v>87</v>
      </c>
      <c r="AW1201" s="13" t="s">
        <v>32</v>
      </c>
      <c r="AX1201" s="13" t="s">
        <v>77</v>
      </c>
      <c r="AY1201" s="225" t="s">
        <v>171</v>
      </c>
    </row>
    <row r="1202" spans="1:65" s="13" customFormat="1" ht="11.25">
      <c r="B1202" s="215"/>
      <c r="C1202" s="216"/>
      <c r="D1202" s="206" t="s">
        <v>180</v>
      </c>
      <c r="E1202" s="217" t="s">
        <v>1</v>
      </c>
      <c r="F1202" s="218" t="s">
        <v>1805</v>
      </c>
      <c r="G1202" s="216"/>
      <c r="H1202" s="219">
        <v>7.8</v>
      </c>
      <c r="I1202" s="220"/>
      <c r="J1202" s="216"/>
      <c r="K1202" s="216"/>
      <c r="L1202" s="221"/>
      <c r="M1202" s="222"/>
      <c r="N1202" s="223"/>
      <c r="O1202" s="223"/>
      <c r="P1202" s="223"/>
      <c r="Q1202" s="223"/>
      <c r="R1202" s="223"/>
      <c r="S1202" s="223"/>
      <c r="T1202" s="224"/>
      <c r="AT1202" s="225" t="s">
        <v>180</v>
      </c>
      <c r="AU1202" s="225" t="s">
        <v>87</v>
      </c>
      <c r="AV1202" s="13" t="s">
        <v>87</v>
      </c>
      <c r="AW1202" s="13" t="s">
        <v>32</v>
      </c>
      <c r="AX1202" s="13" t="s">
        <v>77</v>
      </c>
      <c r="AY1202" s="225" t="s">
        <v>171</v>
      </c>
    </row>
    <row r="1203" spans="1:65" s="13" customFormat="1" ht="11.25">
      <c r="B1203" s="215"/>
      <c r="C1203" s="216"/>
      <c r="D1203" s="206" t="s">
        <v>180</v>
      </c>
      <c r="E1203" s="217" t="s">
        <v>1</v>
      </c>
      <c r="F1203" s="218" t="s">
        <v>1806</v>
      </c>
      <c r="G1203" s="216"/>
      <c r="H1203" s="219">
        <v>12.5</v>
      </c>
      <c r="I1203" s="220"/>
      <c r="J1203" s="216"/>
      <c r="K1203" s="216"/>
      <c r="L1203" s="221"/>
      <c r="M1203" s="222"/>
      <c r="N1203" s="223"/>
      <c r="O1203" s="223"/>
      <c r="P1203" s="223"/>
      <c r="Q1203" s="223"/>
      <c r="R1203" s="223"/>
      <c r="S1203" s="223"/>
      <c r="T1203" s="224"/>
      <c r="AT1203" s="225" t="s">
        <v>180</v>
      </c>
      <c r="AU1203" s="225" t="s">
        <v>87</v>
      </c>
      <c r="AV1203" s="13" t="s">
        <v>87</v>
      </c>
      <c r="AW1203" s="13" t="s">
        <v>32</v>
      </c>
      <c r="AX1203" s="13" t="s">
        <v>77</v>
      </c>
      <c r="AY1203" s="225" t="s">
        <v>171</v>
      </c>
    </row>
    <row r="1204" spans="1:65" s="14" customFormat="1" ht="11.25">
      <c r="B1204" s="226"/>
      <c r="C1204" s="227"/>
      <c r="D1204" s="206" t="s">
        <v>180</v>
      </c>
      <c r="E1204" s="228" t="s">
        <v>1</v>
      </c>
      <c r="F1204" s="229" t="s">
        <v>210</v>
      </c>
      <c r="G1204" s="227"/>
      <c r="H1204" s="230">
        <v>28</v>
      </c>
      <c r="I1204" s="231"/>
      <c r="J1204" s="227"/>
      <c r="K1204" s="227"/>
      <c r="L1204" s="232"/>
      <c r="M1204" s="233"/>
      <c r="N1204" s="234"/>
      <c r="O1204" s="234"/>
      <c r="P1204" s="234"/>
      <c r="Q1204" s="234"/>
      <c r="R1204" s="234"/>
      <c r="S1204" s="234"/>
      <c r="T1204" s="235"/>
      <c r="AT1204" s="236" t="s">
        <v>180</v>
      </c>
      <c r="AU1204" s="236" t="s">
        <v>87</v>
      </c>
      <c r="AV1204" s="14" t="s">
        <v>178</v>
      </c>
      <c r="AW1204" s="14" t="s">
        <v>32</v>
      </c>
      <c r="AX1204" s="14" t="s">
        <v>85</v>
      </c>
      <c r="AY1204" s="236" t="s">
        <v>171</v>
      </c>
    </row>
    <row r="1205" spans="1:65" s="1" customFormat="1" ht="24.2" customHeight="1">
      <c r="A1205" s="34"/>
      <c r="B1205" s="35"/>
      <c r="C1205" s="192" t="s">
        <v>1807</v>
      </c>
      <c r="D1205" s="192" t="s">
        <v>173</v>
      </c>
      <c r="E1205" s="193" t="s">
        <v>1808</v>
      </c>
      <c r="F1205" s="194" t="s">
        <v>1809</v>
      </c>
      <c r="G1205" s="195" t="s">
        <v>198</v>
      </c>
      <c r="H1205" s="196">
        <v>1.08</v>
      </c>
      <c r="I1205" s="197">
        <v>6481.48</v>
      </c>
      <c r="J1205" s="196">
        <f>ROUND(I1205*H1205,2)</f>
        <v>7000</v>
      </c>
      <c r="K1205" s="194" t="s">
        <v>177</v>
      </c>
      <c r="L1205" s="39"/>
      <c r="M1205" s="198" t="s">
        <v>1</v>
      </c>
      <c r="N1205" s="199" t="s">
        <v>42</v>
      </c>
      <c r="O1205" s="71"/>
      <c r="P1205" s="200">
        <f>O1205*H1205</f>
        <v>0</v>
      </c>
      <c r="Q1205" s="200">
        <v>0</v>
      </c>
      <c r="R1205" s="200">
        <f>Q1205*H1205</f>
        <v>0</v>
      </c>
      <c r="S1205" s="200">
        <v>0</v>
      </c>
      <c r="T1205" s="201">
        <f>S1205*H1205</f>
        <v>0</v>
      </c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R1205" s="202" t="s">
        <v>264</v>
      </c>
      <c r="AT1205" s="202" t="s">
        <v>173</v>
      </c>
      <c r="AU1205" s="202" t="s">
        <v>87</v>
      </c>
      <c r="AY1205" s="17" t="s">
        <v>171</v>
      </c>
      <c r="BE1205" s="203">
        <f>IF(N1205="základní",J1205,0)</f>
        <v>7000</v>
      </c>
      <c r="BF1205" s="203">
        <f>IF(N1205="snížená",J1205,0)</f>
        <v>0</v>
      </c>
      <c r="BG1205" s="203">
        <f>IF(N1205="zákl. přenesená",J1205,0)</f>
        <v>0</v>
      </c>
      <c r="BH1205" s="203">
        <f>IF(N1205="sníž. přenesená",J1205,0)</f>
        <v>0</v>
      </c>
      <c r="BI1205" s="203">
        <f>IF(N1205="nulová",J1205,0)</f>
        <v>0</v>
      </c>
      <c r="BJ1205" s="17" t="s">
        <v>85</v>
      </c>
      <c r="BK1205" s="203">
        <f>ROUND(I1205*H1205,2)</f>
        <v>7000</v>
      </c>
      <c r="BL1205" s="17" t="s">
        <v>264</v>
      </c>
      <c r="BM1205" s="202" t="s">
        <v>1810</v>
      </c>
    </row>
    <row r="1206" spans="1:65" s="11" customFormat="1" ht="22.9" customHeight="1">
      <c r="B1206" s="176"/>
      <c r="C1206" s="177"/>
      <c r="D1206" s="178" t="s">
        <v>76</v>
      </c>
      <c r="E1206" s="190" t="s">
        <v>1811</v>
      </c>
      <c r="F1206" s="190" t="s">
        <v>1812</v>
      </c>
      <c r="G1206" s="177"/>
      <c r="H1206" s="177"/>
      <c r="I1206" s="180"/>
      <c r="J1206" s="191">
        <f>BK1206</f>
        <v>189478.6</v>
      </c>
      <c r="K1206" s="177"/>
      <c r="L1206" s="182"/>
      <c r="M1206" s="183"/>
      <c r="N1206" s="184"/>
      <c r="O1206" s="184"/>
      <c r="P1206" s="185">
        <f>SUM(P1207:P1224)</f>
        <v>0</v>
      </c>
      <c r="Q1206" s="184"/>
      <c r="R1206" s="185">
        <f>SUM(R1207:R1224)</f>
        <v>0.448905</v>
      </c>
      <c r="S1206" s="184"/>
      <c r="T1206" s="186">
        <f>SUM(T1207:T1224)</f>
        <v>0</v>
      </c>
      <c r="AR1206" s="187" t="s">
        <v>87</v>
      </c>
      <c r="AT1206" s="188" t="s">
        <v>76</v>
      </c>
      <c r="AU1206" s="188" t="s">
        <v>85</v>
      </c>
      <c r="AY1206" s="187" t="s">
        <v>171</v>
      </c>
      <c r="BK1206" s="189">
        <f>SUM(BK1207:BK1224)</f>
        <v>189478.6</v>
      </c>
    </row>
    <row r="1207" spans="1:65" s="1" customFormat="1" ht="24.2" customHeight="1">
      <c r="A1207" s="34"/>
      <c r="B1207" s="35"/>
      <c r="C1207" s="192" t="s">
        <v>1813</v>
      </c>
      <c r="D1207" s="192" t="s">
        <v>173</v>
      </c>
      <c r="E1207" s="193" t="s">
        <v>1814</v>
      </c>
      <c r="F1207" s="194" t="s">
        <v>1815</v>
      </c>
      <c r="G1207" s="195" t="s">
        <v>220</v>
      </c>
      <c r="H1207" s="196">
        <v>7.05</v>
      </c>
      <c r="I1207" s="197">
        <v>272</v>
      </c>
      <c r="J1207" s="196">
        <f>ROUND(I1207*H1207,2)</f>
        <v>1917.6</v>
      </c>
      <c r="K1207" s="194" t="s">
        <v>177</v>
      </c>
      <c r="L1207" s="39"/>
      <c r="M1207" s="198" t="s">
        <v>1</v>
      </c>
      <c r="N1207" s="199" t="s">
        <v>42</v>
      </c>
      <c r="O1207" s="71"/>
      <c r="P1207" s="200">
        <f>O1207*H1207</f>
        <v>0</v>
      </c>
      <c r="Q1207" s="200">
        <v>5.0000000000000001E-4</v>
      </c>
      <c r="R1207" s="200">
        <f>Q1207*H1207</f>
        <v>3.5249999999999999E-3</v>
      </c>
      <c r="S1207" s="200">
        <v>0</v>
      </c>
      <c r="T1207" s="201">
        <f>S1207*H1207</f>
        <v>0</v>
      </c>
      <c r="U1207" s="34"/>
      <c r="V1207" s="34"/>
      <c r="W1207" s="34"/>
      <c r="X1207" s="34"/>
      <c r="Y1207" s="34"/>
      <c r="Z1207" s="34"/>
      <c r="AA1207" s="34"/>
      <c r="AB1207" s="34"/>
      <c r="AC1207" s="34"/>
      <c r="AD1207" s="34"/>
      <c r="AE1207" s="34"/>
      <c r="AR1207" s="202" t="s">
        <v>264</v>
      </c>
      <c r="AT1207" s="202" t="s">
        <v>173</v>
      </c>
      <c r="AU1207" s="202" t="s">
        <v>87</v>
      </c>
      <c r="AY1207" s="17" t="s">
        <v>171</v>
      </c>
      <c r="BE1207" s="203">
        <f>IF(N1207="základní",J1207,0)</f>
        <v>1917.6</v>
      </c>
      <c r="BF1207" s="203">
        <f>IF(N1207="snížená",J1207,0)</f>
        <v>0</v>
      </c>
      <c r="BG1207" s="203">
        <f>IF(N1207="zákl. přenesená",J1207,0)</f>
        <v>0</v>
      </c>
      <c r="BH1207" s="203">
        <f>IF(N1207="sníž. přenesená",J1207,0)</f>
        <v>0</v>
      </c>
      <c r="BI1207" s="203">
        <f>IF(N1207="nulová",J1207,0)</f>
        <v>0</v>
      </c>
      <c r="BJ1207" s="17" t="s">
        <v>85</v>
      </c>
      <c r="BK1207" s="203">
        <f>ROUND(I1207*H1207,2)</f>
        <v>1917.6</v>
      </c>
      <c r="BL1207" s="17" t="s">
        <v>264</v>
      </c>
      <c r="BM1207" s="202" t="s">
        <v>1816</v>
      </c>
    </row>
    <row r="1208" spans="1:65" s="12" customFormat="1" ht="11.25">
      <c r="B1208" s="204"/>
      <c r="C1208" s="205"/>
      <c r="D1208" s="206" t="s">
        <v>180</v>
      </c>
      <c r="E1208" s="207" t="s">
        <v>1</v>
      </c>
      <c r="F1208" s="208" t="s">
        <v>239</v>
      </c>
      <c r="G1208" s="205"/>
      <c r="H1208" s="207" t="s">
        <v>1</v>
      </c>
      <c r="I1208" s="209"/>
      <c r="J1208" s="205"/>
      <c r="K1208" s="205"/>
      <c r="L1208" s="210"/>
      <c r="M1208" s="211"/>
      <c r="N1208" s="212"/>
      <c r="O1208" s="212"/>
      <c r="P1208" s="212"/>
      <c r="Q1208" s="212"/>
      <c r="R1208" s="212"/>
      <c r="S1208" s="212"/>
      <c r="T1208" s="213"/>
      <c r="AT1208" s="214" t="s">
        <v>180</v>
      </c>
      <c r="AU1208" s="214" t="s">
        <v>87</v>
      </c>
      <c r="AV1208" s="12" t="s">
        <v>85</v>
      </c>
      <c r="AW1208" s="12" t="s">
        <v>32</v>
      </c>
      <c r="AX1208" s="12" t="s">
        <v>77</v>
      </c>
      <c r="AY1208" s="214" t="s">
        <v>171</v>
      </c>
    </row>
    <row r="1209" spans="1:65" s="13" customFormat="1" ht="11.25">
      <c r="B1209" s="215"/>
      <c r="C1209" s="216"/>
      <c r="D1209" s="206" t="s">
        <v>180</v>
      </c>
      <c r="E1209" s="217" t="s">
        <v>1</v>
      </c>
      <c r="F1209" s="218" t="s">
        <v>1817</v>
      </c>
      <c r="G1209" s="216"/>
      <c r="H1209" s="219">
        <v>7.05</v>
      </c>
      <c r="I1209" s="220"/>
      <c r="J1209" s="216"/>
      <c r="K1209" s="216"/>
      <c r="L1209" s="221"/>
      <c r="M1209" s="222"/>
      <c r="N1209" s="223"/>
      <c r="O1209" s="223"/>
      <c r="P1209" s="223"/>
      <c r="Q1209" s="223"/>
      <c r="R1209" s="223"/>
      <c r="S1209" s="223"/>
      <c r="T1209" s="224"/>
      <c r="AT1209" s="225" t="s">
        <v>180</v>
      </c>
      <c r="AU1209" s="225" t="s">
        <v>87</v>
      </c>
      <c r="AV1209" s="13" t="s">
        <v>87</v>
      </c>
      <c r="AW1209" s="13" t="s">
        <v>32</v>
      </c>
      <c r="AX1209" s="13" t="s">
        <v>85</v>
      </c>
      <c r="AY1209" s="225" t="s">
        <v>171</v>
      </c>
    </row>
    <row r="1210" spans="1:65" s="1" customFormat="1" ht="33" customHeight="1">
      <c r="A1210" s="34"/>
      <c r="B1210" s="35"/>
      <c r="C1210" s="192" t="s">
        <v>1818</v>
      </c>
      <c r="D1210" s="192" t="s">
        <v>173</v>
      </c>
      <c r="E1210" s="193" t="s">
        <v>1819</v>
      </c>
      <c r="F1210" s="194" t="s">
        <v>1820</v>
      </c>
      <c r="G1210" s="195" t="s">
        <v>220</v>
      </c>
      <c r="H1210" s="196">
        <v>202</v>
      </c>
      <c r="I1210" s="197">
        <v>153</v>
      </c>
      <c r="J1210" s="196">
        <f>ROUND(I1210*H1210,2)</f>
        <v>30906</v>
      </c>
      <c r="K1210" s="194" t="s">
        <v>177</v>
      </c>
      <c r="L1210" s="39"/>
      <c r="M1210" s="198" t="s">
        <v>1</v>
      </c>
      <c r="N1210" s="199" t="s">
        <v>42</v>
      </c>
      <c r="O1210" s="71"/>
      <c r="P1210" s="200">
        <f>O1210*H1210</f>
        <v>0</v>
      </c>
      <c r="Q1210" s="200">
        <v>1.3999999999999999E-4</v>
      </c>
      <c r="R1210" s="200">
        <f>Q1210*H1210</f>
        <v>2.8279999999999996E-2</v>
      </c>
      <c r="S1210" s="200">
        <v>0</v>
      </c>
      <c r="T1210" s="201">
        <f>S1210*H1210</f>
        <v>0</v>
      </c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R1210" s="202" t="s">
        <v>264</v>
      </c>
      <c r="AT1210" s="202" t="s">
        <v>173</v>
      </c>
      <c r="AU1210" s="202" t="s">
        <v>87</v>
      </c>
      <c r="AY1210" s="17" t="s">
        <v>171</v>
      </c>
      <c r="BE1210" s="203">
        <f>IF(N1210="základní",J1210,0)</f>
        <v>30906</v>
      </c>
      <c r="BF1210" s="203">
        <f>IF(N1210="snížená",J1210,0)</f>
        <v>0</v>
      </c>
      <c r="BG1210" s="203">
        <f>IF(N1210="zákl. přenesená",J1210,0)</f>
        <v>0</v>
      </c>
      <c r="BH1210" s="203">
        <f>IF(N1210="sníž. přenesená",J1210,0)</f>
        <v>0</v>
      </c>
      <c r="BI1210" s="203">
        <f>IF(N1210="nulová",J1210,0)</f>
        <v>0</v>
      </c>
      <c r="BJ1210" s="17" t="s">
        <v>85</v>
      </c>
      <c r="BK1210" s="203">
        <f>ROUND(I1210*H1210,2)</f>
        <v>30906</v>
      </c>
      <c r="BL1210" s="17" t="s">
        <v>264</v>
      </c>
      <c r="BM1210" s="202" t="s">
        <v>1821</v>
      </c>
    </row>
    <row r="1211" spans="1:65" s="12" customFormat="1" ht="11.25">
      <c r="B1211" s="204"/>
      <c r="C1211" s="205"/>
      <c r="D1211" s="206" t="s">
        <v>180</v>
      </c>
      <c r="E1211" s="207" t="s">
        <v>1</v>
      </c>
      <c r="F1211" s="208" t="s">
        <v>1822</v>
      </c>
      <c r="G1211" s="205"/>
      <c r="H1211" s="207" t="s">
        <v>1</v>
      </c>
      <c r="I1211" s="209"/>
      <c r="J1211" s="205"/>
      <c r="K1211" s="205"/>
      <c r="L1211" s="210"/>
      <c r="M1211" s="211"/>
      <c r="N1211" s="212"/>
      <c r="O1211" s="212"/>
      <c r="P1211" s="212"/>
      <c r="Q1211" s="212"/>
      <c r="R1211" s="212"/>
      <c r="S1211" s="212"/>
      <c r="T1211" s="213"/>
      <c r="AT1211" s="214" t="s">
        <v>180</v>
      </c>
      <c r="AU1211" s="214" t="s">
        <v>87</v>
      </c>
      <c r="AV1211" s="12" t="s">
        <v>85</v>
      </c>
      <c r="AW1211" s="12" t="s">
        <v>32</v>
      </c>
      <c r="AX1211" s="12" t="s">
        <v>77</v>
      </c>
      <c r="AY1211" s="214" t="s">
        <v>171</v>
      </c>
    </row>
    <row r="1212" spans="1:65" s="13" customFormat="1" ht="11.25">
      <c r="B1212" s="215"/>
      <c r="C1212" s="216"/>
      <c r="D1212" s="206" t="s">
        <v>180</v>
      </c>
      <c r="E1212" s="217" t="s">
        <v>1</v>
      </c>
      <c r="F1212" s="218" t="s">
        <v>1823</v>
      </c>
      <c r="G1212" s="216"/>
      <c r="H1212" s="219">
        <v>98.5</v>
      </c>
      <c r="I1212" s="220"/>
      <c r="J1212" s="216"/>
      <c r="K1212" s="216"/>
      <c r="L1212" s="221"/>
      <c r="M1212" s="222"/>
      <c r="N1212" s="223"/>
      <c r="O1212" s="223"/>
      <c r="P1212" s="223"/>
      <c r="Q1212" s="223"/>
      <c r="R1212" s="223"/>
      <c r="S1212" s="223"/>
      <c r="T1212" s="224"/>
      <c r="AT1212" s="225" t="s">
        <v>180</v>
      </c>
      <c r="AU1212" s="225" t="s">
        <v>87</v>
      </c>
      <c r="AV1212" s="13" t="s">
        <v>87</v>
      </c>
      <c r="AW1212" s="13" t="s">
        <v>32</v>
      </c>
      <c r="AX1212" s="13" t="s">
        <v>77</v>
      </c>
      <c r="AY1212" s="225" t="s">
        <v>171</v>
      </c>
    </row>
    <row r="1213" spans="1:65" s="13" customFormat="1" ht="11.25">
      <c r="B1213" s="215"/>
      <c r="C1213" s="216"/>
      <c r="D1213" s="206" t="s">
        <v>180</v>
      </c>
      <c r="E1213" s="217" t="s">
        <v>1</v>
      </c>
      <c r="F1213" s="218" t="s">
        <v>1824</v>
      </c>
      <c r="G1213" s="216"/>
      <c r="H1213" s="219">
        <v>79.430000000000007</v>
      </c>
      <c r="I1213" s="220"/>
      <c r="J1213" s="216"/>
      <c r="K1213" s="216"/>
      <c r="L1213" s="221"/>
      <c r="M1213" s="222"/>
      <c r="N1213" s="223"/>
      <c r="O1213" s="223"/>
      <c r="P1213" s="223"/>
      <c r="Q1213" s="223"/>
      <c r="R1213" s="223"/>
      <c r="S1213" s="223"/>
      <c r="T1213" s="224"/>
      <c r="AT1213" s="225" t="s">
        <v>180</v>
      </c>
      <c r="AU1213" s="225" t="s">
        <v>87</v>
      </c>
      <c r="AV1213" s="13" t="s">
        <v>87</v>
      </c>
      <c r="AW1213" s="13" t="s">
        <v>32</v>
      </c>
      <c r="AX1213" s="13" t="s">
        <v>77</v>
      </c>
      <c r="AY1213" s="225" t="s">
        <v>171</v>
      </c>
    </row>
    <row r="1214" spans="1:65" s="13" customFormat="1" ht="11.25">
      <c r="B1214" s="215"/>
      <c r="C1214" s="216"/>
      <c r="D1214" s="206" t="s">
        <v>180</v>
      </c>
      <c r="E1214" s="217" t="s">
        <v>1</v>
      </c>
      <c r="F1214" s="218" t="s">
        <v>1825</v>
      </c>
      <c r="G1214" s="216"/>
      <c r="H1214" s="219">
        <v>24.07</v>
      </c>
      <c r="I1214" s="220"/>
      <c r="J1214" s="216"/>
      <c r="K1214" s="216"/>
      <c r="L1214" s="221"/>
      <c r="M1214" s="222"/>
      <c r="N1214" s="223"/>
      <c r="O1214" s="223"/>
      <c r="P1214" s="223"/>
      <c r="Q1214" s="223"/>
      <c r="R1214" s="223"/>
      <c r="S1214" s="223"/>
      <c r="T1214" s="224"/>
      <c r="AT1214" s="225" t="s">
        <v>180</v>
      </c>
      <c r="AU1214" s="225" t="s">
        <v>87</v>
      </c>
      <c r="AV1214" s="13" t="s">
        <v>87</v>
      </c>
      <c r="AW1214" s="13" t="s">
        <v>32</v>
      </c>
      <c r="AX1214" s="13" t="s">
        <v>77</v>
      </c>
      <c r="AY1214" s="225" t="s">
        <v>171</v>
      </c>
    </row>
    <row r="1215" spans="1:65" s="14" customFormat="1" ht="11.25">
      <c r="B1215" s="226"/>
      <c r="C1215" s="227"/>
      <c r="D1215" s="206" t="s">
        <v>180</v>
      </c>
      <c r="E1215" s="228" t="s">
        <v>1</v>
      </c>
      <c r="F1215" s="229" t="s">
        <v>210</v>
      </c>
      <c r="G1215" s="227"/>
      <c r="H1215" s="230">
        <v>202</v>
      </c>
      <c r="I1215" s="231"/>
      <c r="J1215" s="227"/>
      <c r="K1215" s="227"/>
      <c r="L1215" s="232"/>
      <c r="M1215" s="233"/>
      <c r="N1215" s="234"/>
      <c r="O1215" s="234"/>
      <c r="P1215" s="234"/>
      <c r="Q1215" s="234"/>
      <c r="R1215" s="234"/>
      <c r="S1215" s="234"/>
      <c r="T1215" s="235"/>
      <c r="AT1215" s="236" t="s">
        <v>180</v>
      </c>
      <c r="AU1215" s="236" t="s">
        <v>87</v>
      </c>
      <c r="AV1215" s="14" t="s">
        <v>178</v>
      </c>
      <c r="AW1215" s="14" t="s">
        <v>32</v>
      </c>
      <c r="AX1215" s="14" t="s">
        <v>85</v>
      </c>
      <c r="AY1215" s="236" t="s">
        <v>171</v>
      </c>
    </row>
    <row r="1216" spans="1:65" s="1" customFormat="1" ht="24.2" customHeight="1">
      <c r="A1216" s="34"/>
      <c r="B1216" s="35"/>
      <c r="C1216" s="192" t="s">
        <v>1826</v>
      </c>
      <c r="D1216" s="192" t="s">
        <v>173</v>
      </c>
      <c r="E1216" s="193" t="s">
        <v>1827</v>
      </c>
      <c r="F1216" s="194" t="s">
        <v>1828</v>
      </c>
      <c r="G1216" s="195" t="s">
        <v>220</v>
      </c>
      <c r="H1216" s="196">
        <v>485</v>
      </c>
      <c r="I1216" s="197">
        <v>253</v>
      </c>
      <c r="J1216" s="196">
        <f>ROUND(I1216*H1216,2)</f>
        <v>122705</v>
      </c>
      <c r="K1216" s="194" t="s">
        <v>309</v>
      </c>
      <c r="L1216" s="39"/>
      <c r="M1216" s="198" t="s">
        <v>1</v>
      </c>
      <c r="N1216" s="199" t="s">
        <v>42</v>
      </c>
      <c r="O1216" s="71"/>
      <c r="P1216" s="200">
        <f>O1216*H1216</f>
        <v>0</v>
      </c>
      <c r="Q1216" s="200">
        <v>7.2000000000000005E-4</v>
      </c>
      <c r="R1216" s="200">
        <f>Q1216*H1216</f>
        <v>0.34920000000000001</v>
      </c>
      <c r="S1216" s="200">
        <v>0</v>
      </c>
      <c r="T1216" s="201">
        <f>S1216*H1216</f>
        <v>0</v>
      </c>
      <c r="U1216" s="34"/>
      <c r="V1216" s="34"/>
      <c r="W1216" s="34"/>
      <c r="X1216" s="34"/>
      <c r="Y1216" s="34"/>
      <c r="Z1216" s="34"/>
      <c r="AA1216" s="34"/>
      <c r="AB1216" s="34"/>
      <c r="AC1216" s="34"/>
      <c r="AD1216" s="34"/>
      <c r="AE1216" s="34"/>
      <c r="AR1216" s="202" t="s">
        <v>264</v>
      </c>
      <c r="AT1216" s="202" t="s">
        <v>173</v>
      </c>
      <c r="AU1216" s="202" t="s">
        <v>87</v>
      </c>
      <c r="AY1216" s="17" t="s">
        <v>171</v>
      </c>
      <c r="BE1216" s="203">
        <f>IF(N1216="základní",J1216,0)</f>
        <v>122705</v>
      </c>
      <c r="BF1216" s="203">
        <f>IF(N1216="snížená",J1216,0)</f>
        <v>0</v>
      </c>
      <c r="BG1216" s="203">
        <f>IF(N1216="zákl. přenesená",J1216,0)</f>
        <v>0</v>
      </c>
      <c r="BH1216" s="203">
        <f>IF(N1216="sníž. přenesená",J1216,0)</f>
        <v>0</v>
      </c>
      <c r="BI1216" s="203">
        <f>IF(N1216="nulová",J1216,0)</f>
        <v>0</v>
      </c>
      <c r="BJ1216" s="17" t="s">
        <v>85</v>
      </c>
      <c r="BK1216" s="203">
        <f>ROUND(I1216*H1216,2)</f>
        <v>122705</v>
      </c>
      <c r="BL1216" s="17" t="s">
        <v>264</v>
      </c>
      <c r="BM1216" s="202" t="s">
        <v>1829</v>
      </c>
    </row>
    <row r="1217" spans="1:65" s="12" customFormat="1" ht="11.25">
      <c r="B1217" s="204"/>
      <c r="C1217" s="205"/>
      <c r="D1217" s="206" t="s">
        <v>180</v>
      </c>
      <c r="E1217" s="207" t="s">
        <v>1</v>
      </c>
      <c r="F1217" s="208" t="s">
        <v>1830</v>
      </c>
      <c r="G1217" s="205"/>
      <c r="H1217" s="207" t="s">
        <v>1</v>
      </c>
      <c r="I1217" s="209"/>
      <c r="J1217" s="205"/>
      <c r="K1217" s="205"/>
      <c r="L1217" s="210"/>
      <c r="M1217" s="211"/>
      <c r="N1217" s="212"/>
      <c r="O1217" s="212"/>
      <c r="P1217" s="212"/>
      <c r="Q1217" s="212"/>
      <c r="R1217" s="212"/>
      <c r="S1217" s="212"/>
      <c r="T1217" s="213"/>
      <c r="AT1217" s="214" t="s">
        <v>180</v>
      </c>
      <c r="AU1217" s="214" t="s">
        <v>87</v>
      </c>
      <c r="AV1217" s="12" t="s">
        <v>85</v>
      </c>
      <c r="AW1217" s="12" t="s">
        <v>32</v>
      </c>
      <c r="AX1217" s="12" t="s">
        <v>77</v>
      </c>
      <c r="AY1217" s="214" t="s">
        <v>171</v>
      </c>
    </row>
    <row r="1218" spans="1:65" s="13" customFormat="1" ht="11.25">
      <c r="B1218" s="215"/>
      <c r="C1218" s="216"/>
      <c r="D1218" s="206" t="s">
        <v>180</v>
      </c>
      <c r="E1218" s="217" t="s">
        <v>1</v>
      </c>
      <c r="F1218" s="218" t="s">
        <v>1831</v>
      </c>
      <c r="G1218" s="216"/>
      <c r="H1218" s="219">
        <v>507.2</v>
      </c>
      <c r="I1218" s="220"/>
      <c r="J1218" s="216"/>
      <c r="K1218" s="216"/>
      <c r="L1218" s="221"/>
      <c r="M1218" s="222"/>
      <c r="N1218" s="223"/>
      <c r="O1218" s="223"/>
      <c r="P1218" s="223"/>
      <c r="Q1218" s="223"/>
      <c r="R1218" s="223"/>
      <c r="S1218" s="223"/>
      <c r="T1218" s="224"/>
      <c r="AT1218" s="225" t="s">
        <v>180</v>
      </c>
      <c r="AU1218" s="225" t="s">
        <v>87</v>
      </c>
      <c r="AV1218" s="13" t="s">
        <v>87</v>
      </c>
      <c r="AW1218" s="13" t="s">
        <v>32</v>
      </c>
      <c r="AX1218" s="13" t="s">
        <v>77</v>
      </c>
      <c r="AY1218" s="225" t="s">
        <v>171</v>
      </c>
    </row>
    <row r="1219" spans="1:65" s="13" customFormat="1" ht="11.25">
      <c r="B1219" s="215"/>
      <c r="C1219" s="216"/>
      <c r="D1219" s="206" t="s">
        <v>180</v>
      </c>
      <c r="E1219" s="217" t="s">
        <v>1</v>
      </c>
      <c r="F1219" s="218" t="s">
        <v>1832</v>
      </c>
      <c r="G1219" s="216"/>
      <c r="H1219" s="219">
        <v>-58.1</v>
      </c>
      <c r="I1219" s="220"/>
      <c r="J1219" s="216"/>
      <c r="K1219" s="216"/>
      <c r="L1219" s="221"/>
      <c r="M1219" s="222"/>
      <c r="N1219" s="223"/>
      <c r="O1219" s="223"/>
      <c r="P1219" s="223"/>
      <c r="Q1219" s="223"/>
      <c r="R1219" s="223"/>
      <c r="S1219" s="223"/>
      <c r="T1219" s="224"/>
      <c r="AT1219" s="225" t="s">
        <v>180</v>
      </c>
      <c r="AU1219" s="225" t="s">
        <v>87</v>
      </c>
      <c r="AV1219" s="13" t="s">
        <v>87</v>
      </c>
      <c r="AW1219" s="13" t="s">
        <v>32</v>
      </c>
      <c r="AX1219" s="13" t="s">
        <v>77</v>
      </c>
      <c r="AY1219" s="225" t="s">
        <v>171</v>
      </c>
    </row>
    <row r="1220" spans="1:65" s="13" customFormat="1" ht="11.25">
      <c r="B1220" s="215"/>
      <c r="C1220" s="216"/>
      <c r="D1220" s="206" t="s">
        <v>180</v>
      </c>
      <c r="E1220" s="217" t="s">
        <v>1</v>
      </c>
      <c r="F1220" s="218" t="s">
        <v>1833</v>
      </c>
      <c r="G1220" s="216"/>
      <c r="H1220" s="219">
        <v>2.85</v>
      </c>
      <c r="I1220" s="220"/>
      <c r="J1220" s="216"/>
      <c r="K1220" s="216"/>
      <c r="L1220" s="221"/>
      <c r="M1220" s="222"/>
      <c r="N1220" s="223"/>
      <c r="O1220" s="223"/>
      <c r="P1220" s="223"/>
      <c r="Q1220" s="223"/>
      <c r="R1220" s="223"/>
      <c r="S1220" s="223"/>
      <c r="T1220" s="224"/>
      <c r="AT1220" s="225" t="s">
        <v>180</v>
      </c>
      <c r="AU1220" s="225" t="s">
        <v>87</v>
      </c>
      <c r="AV1220" s="13" t="s">
        <v>87</v>
      </c>
      <c r="AW1220" s="13" t="s">
        <v>32</v>
      </c>
      <c r="AX1220" s="13" t="s">
        <v>77</v>
      </c>
      <c r="AY1220" s="225" t="s">
        <v>171</v>
      </c>
    </row>
    <row r="1221" spans="1:65" s="13" customFormat="1" ht="11.25">
      <c r="B1221" s="215"/>
      <c r="C1221" s="216"/>
      <c r="D1221" s="206" t="s">
        <v>180</v>
      </c>
      <c r="E1221" s="217" t="s">
        <v>1</v>
      </c>
      <c r="F1221" s="218" t="s">
        <v>1834</v>
      </c>
      <c r="G1221" s="216"/>
      <c r="H1221" s="219">
        <v>30.94</v>
      </c>
      <c r="I1221" s="220"/>
      <c r="J1221" s="216"/>
      <c r="K1221" s="216"/>
      <c r="L1221" s="221"/>
      <c r="M1221" s="222"/>
      <c r="N1221" s="223"/>
      <c r="O1221" s="223"/>
      <c r="P1221" s="223"/>
      <c r="Q1221" s="223"/>
      <c r="R1221" s="223"/>
      <c r="S1221" s="223"/>
      <c r="T1221" s="224"/>
      <c r="AT1221" s="225" t="s">
        <v>180</v>
      </c>
      <c r="AU1221" s="225" t="s">
        <v>87</v>
      </c>
      <c r="AV1221" s="13" t="s">
        <v>87</v>
      </c>
      <c r="AW1221" s="13" t="s">
        <v>32</v>
      </c>
      <c r="AX1221" s="13" t="s">
        <v>77</v>
      </c>
      <c r="AY1221" s="225" t="s">
        <v>171</v>
      </c>
    </row>
    <row r="1222" spans="1:65" s="13" customFormat="1" ht="11.25">
      <c r="B1222" s="215"/>
      <c r="C1222" s="216"/>
      <c r="D1222" s="206" t="s">
        <v>180</v>
      </c>
      <c r="E1222" s="217" t="s">
        <v>1</v>
      </c>
      <c r="F1222" s="218" t="s">
        <v>1835</v>
      </c>
      <c r="G1222" s="216"/>
      <c r="H1222" s="219">
        <v>2.11</v>
      </c>
      <c r="I1222" s="220"/>
      <c r="J1222" s="216"/>
      <c r="K1222" s="216"/>
      <c r="L1222" s="221"/>
      <c r="M1222" s="222"/>
      <c r="N1222" s="223"/>
      <c r="O1222" s="223"/>
      <c r="P1222" s="223"/>
      <c r="Q1222" s="223"/>
      <c r="R1222" s="223"/>
      <c r="S1222" s="223"/>
      <c r="T1222" s="224"/>
      <c r="AT1222" s="225" t="s">
        <v>180</v>
      </c>
      <c r="AU1222" s="225" t="s">
        <v>87</v>
      </c>
      <c r="AV1222" s="13" t="s">
        <v>87</v>
      </c>
      <c r="AW1222" s="13" t="s">
        <v>32</v>
      </c>
      <c r="AX1222" s="13" t="s">
        <v>77</v>
      </c>
      <c r="AY1222" s="225" t="s">
        <v>171</v>
      </c>
    </row>
    <row r="1223" spans="1:65" s="14" customFormat="1" ht="11.25">
      <c r="B1223" s="226"/>
      <c r="C1223" s="227"/>
      <c r="D1223" s="206" t="s">
        <v>180</v>
      </c>
      <c r="E1223" s="228" t="s">
        <v>1</v>
      </c>
      <c r="F1223" s="229" t="s">
        <v>210</v>
      </c>
      <c r="G1223" s="227"/>
      <c r="H1223" s="230">
        <v>485</v>
      </c>
      <c r="I1223" s="231"/>
      <c r="J1223" s="227"/>
      <c r="K1223" s="227"/>
      <c r="L1223" s="232"/>
      <c r="M1223" s="233"/>
      <c r="N1223" s="234"/>
      <c r="O1223" s="234"/>
      <c r="P1223" s="234"/>
      <c r="Q1223" s="234"/>
      <c r="R1223" s="234"/>
      <c r="S1223" s="234"/>
      <c r="T1223" s="235"/>
      <c r="AT1223" s="236" t="s">
        <v>180</v>
      </c>
      <c r="AU1223" s="236" t="s">
        <v>87</v>
      </c>
      <c r="AV1223" s="14" t="s">
        <v>178</v>
      </c>
      <c r="AW1223" s="14" t="s">
        <v>32</v>
      </c>
      <c r="AX1223" s="14" t="s">
        <v>85</v>
      </c>
      <c r="AY1223" s="236" t="s">
        <v>171</v>
      </c>
    </row>
    <row r="1224" spans="1:65" s="1" customFormat="1" ht="24.2" customHeight="1">
      <c r="A1224" s="34"/>
      <c r="B1224" s="35"/>
      <c r="C1224" s="192" t="s">
        <v>1836</v>
      </c>
      <c r="D1224" s="192" t="s">
        <v>173</v>
      </c>
      <c r="E1224" s="193" t="s">
        <v>1837</v>
      </c>
      <c r="F1224" s="194" t="s">
        <v>1838</v>
      </c>
      <c r="G1224" s="195" t="s">
        <v>220</v>
      </c>
      <c r="H1224" s="196">
        <v>485</v>
      </c>
      <c r="I1224" s="197">
        <v>70</v>
      </c>
      <c r="J1224" s="196">
        <f>ROUND(I1224*H1224,2)</f>
        <v>33950</v>
      </c>
      <c r="K1224" s="194" t="s">
        <v>309</v>
      </c>
      <c r="L1224" s="39"/>
      <c r="M1224" s="198" t="s">
        <v>1</v>
      </c>
      <c r="N1224" s="199" t="s">
        <v>42</v>
      </c>
      <c r="O1224" s="71"/>
      <c r="P1224" s="200">
        <f>O1224*H1224</f>
        <v>0</v>
      </c>
      <c r="Q1224" s="200">
        <v>1.3999999999999999E-4</v>
      </c>
      <c r="R1224" s="200">
        <f>Q1224*H1224</f>
        <v>6.7899999999999988E-2</v>
      </c>
      <c r="S1224" s="200">
        <v>0</v>
      </c>
      <c r="T1224" s="201">
        <f>S1224*H1224</f>
        <v>0</v>
      </c>
      <c r="U1224" s="34"/>
      <c r="V1224" s="34"/>
      <c r="W1224" s="34"/>
      <c r="X1224" s="34"/>
      <c r="Y1224" s="34"/>
      <c r="Z1224" s="34"/>
      <c r="AA1224" s="34"/>
      <c r="AB1224" s="34"/>
      <c r="AC1224" s="34"/>
      <c r="AD1224" s="34"/>
      <c r="AE1224" s="34"/>
      <c r="AR1224" s="202" t="s">
        <v>264</v>
      </c>
      <c r="AT1224" s="202" t="s">
        <v>173</v>
      </c>
      <c r="AU1224" s="202" t="s">
        <v>87</v>
      </c>
      <c r="AY1224" s="17" t="s">
        <v>171</v>
      </c>
      <c r="BE1224" s="203">
        <f>IF(N1224="základní",J1224,0)</f>
        <v>33950</v>
      </c>
      <c r="BF1224" s="203">
        <f>IF(N1224="snížená",J1224,0)</f>
        <v>0</v>
      </c>
      <c r="BG1224" s="203">
        <f>IF(N1224="zákl. přenesená",J1224,0)</f>
        <v>0</v>
      </c>
      <c r="BH1224" s="203">
        <f>IF(N1224="sníž. přenesená",J1224,0)</f>
        <v>0</v>
      </c>
      <c r="BI1224" s="203">
        <f>IF(N1224="nulová",J1224,0)</f>
        <v>0</v>
      </c>
      <c r="BJ1224" s="17" t="s">
        <v>85</v>
      </c>
      <c r="BK1224" s="203">
        <f>ROUND(I1224*H1224,2)</f>
        <v>33950</v>
      </c>
      <c r="BL1224" s="17" t="s">
        <v>264</v>
      </c>
      <c r="BM1224" s="202" t="s">
        <v>1839</v>
      </c>
    </row>
    <row r="1225" spans="1:65" s="11" customFormat="1" ht="22.9" customHeight="1">
      <c r="B1225" s="176"/>
      <c r="C1225" s="177"/>
      <c r="D1225" s="178" t="s">
        <v>76</v>
      </c>
      <c r="E1225" s="190" t="s">
        <v>1840</v>
      </c>
      <c r="F1225" s="190" t="s">
        <v>1841</v>
      </c>
      <c r="G1225" s="177"/>
      <c r="H1225" s="177"/>
      <c r="I1225" s="180"/>
      <c r="J1225" s="191">
        <f>BK1225</f>
        <v>222241.93</v>
      </c>
      <c r="K1225" s="177"/>
      <c r="L1225" s="182"/>
      <c r="M1225" s="183"/>
      <c r="N1225" s="184"/>
      <c r="O1225" s="184"/>
      <c r="P1225" s="185">
        <f>SUM(P1226:P1249)</f>
        <v>0</v>
      </c>
      <c r="Q1225" s="184"/>
      <c r="R1225" s="185">
        <f>SUM(R1226:R1249)</f>
        <v>0.47397999999999996</v>
      </c>
      <c r="S1225" s="184"/>
      <c r="T1225" s="186">
        <f>SUM(T1226:T1249)</f>
        <v>0</v>
      </c>
      <c r="AR1225" s="187" t="s">
        <v>87</v>
      </c>
      <c r="AT1225" s="188" t="s">
        <v>76</v>
      </c>
      <c r="AU1225" s="188" t="s">
        <v>85</v>
      </c>
      <c r="AY1225" s="187" t="s">
        <v>171</v>
      </c>
      <c r="BK1225" s="189">
        <f>SUM(BK1226:BK1249)</f>
        <v>222241.93</v>
      </c>
    </row>
    <row r="1226" spans="1:65" s="1" customFormat="1" ht="33" customHeight="1">
      <c r="A1226" s="34"/>
      <c r="B1226" s="35"/>
      <c r="C1226" s="192" t="s">
        <v>958</v>
      </c>
      <c r="D1226" s="192" t="s">
        <v>173</v>
      </c>
      <c r="E1226" s="193" t="s">
        <v>1842</v>
      </c>
      <c r="F1226" s="194" t="s">
        <v>1843</v>
      </c>
      <c r="G1226" s="195" t="s">
        <v>220</v>
      </c>
      <c r="H1226" s="196">
        <v>1823</v>
      </c>
      <c r="I1226" s="197">
        <v>121.91</v>
      </c>
      <c r="J1226" s="196">
        <f>ROUND(I1226*H1226,2)</f>
        <v>222241.93</v>
      </c>
      <c r="K1226" s="194" t="s">
        <v>177</v>
      </c>
      <c r="L1226" s="39"/>
      <c r="M1226" s="198" t="s">
        <v>1</v>
      </c>
      <c r="N1226" s="199" t="s">
        <v>42</v>
      </c>
      <c r="O1226" s="71"/>
      <c r="P1226" s="200">
        <f>O1226*H1226</f>
        <v>0</v>
      </c>
      <c r="Q1226" s="200">
        <v>2.5999999999999998E-4</v>
      </c>
      <c r="R1226" s="200">
        <f>Q1226*H1226</f>
        <v>0.47397999999999996</v>
      </c>
      <c r="S1226" s="200">
        <v>0</v>
      </c>
      <c r="T1226" s="201">
        <f>S1226*H1226</f>
        <v>0</v>
      </c>
      <c r="U1226" s="34"/>
      <c r="V1226" s="34"/>
      <c r="W1226" s="34"/>
      <c r="X1226" s="34"/>
      <c r="Y1226" s="34"/>
      <c r="Z1226" s="34"/>
      <c r="AA1226" s="34"/>
      <c r="AB1226" s="34"/>
      <c r="AC1226" s="34"/>
      <c r="AD1226" s="34"/>
      <c r="AE1226" s="34"/>
      <c r="AR1226" s="202" t="s">
        <v>264</v>
      </c>
      <c r="AT1226" s="202" t="s">
        <v>173</v>
      </c>
      <c r="AU1226" s="202" t="s">
        <v>87</v>
      </c>
      <c r="AY1226" s="17" t="s">
        <v>171</v>
      </c>
      <c r="BE1226" s="203">
        <f>IF(N1226="základní",J1226,0)</f>
        <v>222241.93</v>
      </c>
      <c r="BF1226" s="203">
        <f>IF(N1226="snížená",J1226,0)</f>
        <v>0</v>
      </c>
      <c r="BG1226" s="203">
        <f>IF(N1226="zákl. přenesená",J1226,0)</f>
        <v>0</v>
      </c>
      <c r="BH1226" s="203">
        <f>IF(N1226="sníž. přenesená",J1226,0)</f>
        <v>0</v>
      </c>
      <c r="BI1226" s="203">
        <f>IF(N1226="nulová",J1226,0)</f>
        <v>0</v>
      </c>
      <c r="BJ1226" s="17" t="s">
        <v>85</v>
      </c>
      <c r="BK1226" s="203">
        <f>ROUND(I1226*H1226,2)</f>
        <v>222241.93</v>
      </c>
      <c r="BL1226" s="17" t="s">
        <v>264</v>
      </c>
      <c r="BM1226" s="202" t="s">
        <v>1844</v>
      </c>
    </row>
    <row r="1227" spans="1:65" s="12" customFormat="1" ht="11.25">
      <c r="B1227" s="204"/>
      <c r="C1227" s="205"/>
      <c r="D1227" s="206" t="s">
        <v>180</v>
      </c>
      <c r="E1227" s="207" t="s">
        <v>1</v>
      </c>
      <c r="F1227" s="208" t="s">
        <v>268</v>
      </c>
      <c r="G1227" s="205"/>
      <c r="H1227" s="207" t="s">
        <v>1</v>
      </c>
      <c r="I1227" s="209"/>
      <c r="J1227" s="205"/>
      <c r="K1227" s="205"/>
      <c r="L1227" s="210"/>
      <c r="M1227" s="211"/>
      <c r="N1227" s="212"/>
      <c r="O1227" s="212"/>
      <c r="P1227" s="212"/>
      <c r="Q1227" s="212"/>
      <c r="R1227" s="212"/>
      <c r="S1227" s="212"/>
      <c r="T1227" s="213"/>
      <c r="AT1227" s="214" t="s">
        <v>180</v>
      </c>
      <c r="AU1227" s="214" t="s">
        <v>87</v>
      </c>
      <c r="AV1227" s="12" t="s">
        <v>85</v>
      </c>
      <c r="AW1227" s="12" t="s">
        <v>32</v>
      </c>
      <c r="AX1227" s="12" t="s">
        <v>77</v>
      </c>
      <c r="AY1227" s="214" t="s">
        <v>171</v>
      </c>
    </row>
    <row r="1228" spans="1:65" s="12" customFormat="1" ht="11.25">
      <c r="B1228" s="204"/>
      <c r="C1228" s="205"/>
      <c r="D1228" s="206" t="s">
        <v>180</v>
      </c>
      <c r="E1228" s="207" t="s">
        <v>1</v>
      </c>
      <c r="F1228" s="208" t="s">
        <v>1845</v>
      </c>
      <c r="G1228" s="205"/>
      <c r="H1228" s="207" t="s">
        <v>1</v>
      </c>
      <c r="I1228" s="209"/>
      <c r="J1228" s="205"/>
      <c r="K1228" s="205"/>
      <c r="L1228" s="210"/>
      <c r="M1228" s="211"/>
      <c r="N1228" s="212"/>
      <c r="O1228" s="212"/>
      <c r="P1228" s="212"/>
      <c r="Q1228" s="212"/>
      <c r="R1228" s="212"/>
      <c r="S1228" s="212"/>
      <c r="T1228" s="213"/>
      <c r="AT1228" s="214" t="s">
        <v>180</v>
      </c>
      <c r="AU1228" s="214" t="s">
        <v>87</v>
      </c>
      <c r="AV1228" s="12" t="s">
        <v>85</v>
      </c>
      <c r="AW1228" s="12" t="s">
        <v>32</v>
      </c>
      <c r="AX1228" s="12" t="s">
        <v>77</v>
      </c>
      <c r="AY1228" s="214" t="s">
        <v>171</v>
      </c>
    </row>
    <row r="1229" spans="1:65" s="13" customFormat="1" ht="11.25">
      <c r="B1229" s="215"/>
      <c r="C1229" s="216"/>
      <c r="D1229" s="206" t="s">
        <v>180</v>
      </c>
      <c r="E1229" s="217" t="s">
        <v>1</v>
      </c>
      <c r="F1229" s="218" t="s">
        <v>1846</v>
      </c>
      <c r="G1229" s="216"/>
      <c r="H1229" s="219">
        <v>102.85</v>
      </c>
      <c r="I1229" s="220"/>
      <c r="J1229" s="216"/>
      <c r="K1229" s="216"/>
      <c r="L1229" s="221"/>
      <c r="M1229" s="222"/>
      <c r="N1229" s="223"/>
      <c r="O1229" s="223"/>
      <c r="P1229" s="223"/>
      <c r="Q1229" s="223"/>
      <c r="R1229" s="223"/>
      <c r="S1229" s="223"/>
      <c r="T1229" s="224"/>
      <c r="AT1229" s="225" t="s">
        <v>180</v>
      </c>
      <c r="AU1229" s="225" t="s">
        <v>87</v>
      </c>
      <c r="AV1229" s="13" t="s">
        <v>87</v>
      </c>
      <c r="AW1229" s="13" t="s">
        <v>32</v>
      </c>
      <c r="AX1229" s="13" t="s">
        <v>77</v>
      </c>
      <c r="AY1229" s="225" t="s">
        <v>171</v>
      </c>
    </row>
    <row r="1230" spans="1:65" s="13" customFormat="1" ht="11.25">
      <c r="B1230" s="215"/>
      <c r="C1230" s="216"/>
      <c r="D1230" s="206" t="s">
        <v>180</v>
      </c>
      <c r="E1230" s="217" t="s">
        <v>1</v>
      </c>
      <c r="F1230" s="218" t="s">
        <v>1847</v>
      </c>
      <c r="G1230" s="216"/>
      <c r="H1230" s="219">
        <v>102.65</v>
      </c>
      <c r="I1230" s="220"/>
      <c r="J1230" s="216"/>
      <c r="K1230" s="216"/>
      <c r="L1230" s="221"/>
      <c r="M1230" s="222"/>
      <c r="N1230" s="223"/>
      <c r="O1230" s="223"/>
      <c r="P1230" s="223"/>
      <c r="Q1230" s="223"/>
      <c r="R1230" s="223"/>
      <c r="S1230" s="223"/>
      <c r="T1230" s="224"/>
      <c r="AT1230" s="225" t="s">
        <v>180</v>
      </c>
      <c r="AU1230" s="225" t="s">
        <v>87</v>
      </c>
      <c r="AV1230" s="13" t="s">
        <v>87</v>
      </c>
      <c r="AW1230" s="13" t="s">
        <v>32</v>
      </c>
      <c r="AX1230" s="13" t="s">
        <v>77</v>
      </c>
      <c r="AY1230" s="225" t="s">
        <v>171</v>
      </c>
    </row>
    <row r="1231" spans="1:65" s="13" customFormat="1" ht="11.25">
      <c r="B1231" s="215"/>
      <c r="C1231" s="216"/>
      <c r="D1231" s="206" t="s">
        <v>180</v>
      </c>
      <c r="E1231" s="217" t="s">
        <v>1</v>
      </c>
      <c r="F1231" s="218" t="s">
        <v>1848</v>
      </c>
      <c r="G1231" s="216"/>
      <c r="H1231" s="219">
        <v>46.98</v>
      </c>
      <c r="I1231" s="220"/>
      <c r="J1231" s="216"/>
      <c r="K1231" s="216"/>
      <c r="L1231" s="221"/>
      <c r="M1231" s="222"/>
      <c r="N1231" s="223"/>
      <c r="O1231" s="223"/>
      <c r="P1231" s="223"/>
      <c r="Q1231" s="223"/>
      <c r="R1231" s="223"/>
      <c r="S1231" s="223"/>
      <c r="T1231" s="224"/>
      <c r="AT1231" s="225" t="s">
        <v>180</v>
      </c>
      <c r="AU1231" s="225" t="s">
        <v>87</v>
      </c>
      <c r="AV1231" s="13" t="s">
        <v>87</v>
      </c>
      <c r="AW1231" s="13" t="s">
        <v>32</v>
      </c>
      <c r="AX1231" s="13" t="s">
        <v>77</v>
      </c>
      <c r="AY1231" s="225" t="s">
        <v>171</v>
      </c>
    </row>
    <row r="1232" spans="1:65" s="13" customFormat="1" ht="11.25">
      <c r="B1232" s="215"/>
      <c r="C1232" s="216"/>
      <c r="D1232" s="206" t="s">
        <v>180</v>
      </c>
      <c r="E1232" s="217" t="s">
        <v>1</v>
      </c>
      <c r="F1232" s="218" t="s">
        <v>1849</v>
      </c>
      <c r="G1232" s="216"/>
      <c r="H1232" s="219">
        <v>13.25</v>
      </c>
      <c r="I1232" s="220"/>
      <c r="J1232" s="216"/>
      <c r="K1232" s="216"/>
      <c r="L1232" s="221"/>
      <c r="M1232" s="222"/>
      <c r="N1232" s="223"/>
      <c r="O1232" s="223"/>
      <c r="P1232" s="223"/>
      <c r="Q1232" s="223"/>
      <c r="R1232" s="223"/>
      <c r="S1232" s="223"/>
      <c r="T1232" s="224"/>
      <c r="AT1232" s="225" t="s">
        <v>180</v>
      </c>
      <c r="AU1232" s="225" t="s">
        <v>87</v>
      </c>
      <c r="AV1232" s="13" t="s">
        <v>87</v>
      </c>
      <c r="AW1232" s="13" t="s">
        <v>32</v>
      </c>
      <c r="AX1232" s="13" t="s">
        <v>77</v>
      </c>
      <c r="AY1232" s="225" t="s">
        <v>171</v>
      </c>
    </row>
    <row r="1233" spans="2:51" s="13" customFormat="1" ht="11.25">
      <c r="B1233" s="215"/>
      <c r="C1233" s="216"/>
      <c r="D1233" s="206" t="s">
        <v>180</v>
      </c>
      <c r="E1233" s="217" t="s">
        <v>1</v>
      </c>
      <c r="F1233" s="218" t="s">
        <v>1850</v>
      </c>
      <c r="G1233" s="216"/>
      <c r="H1233" s="219">
        <v>69.05</v>
      </c>
      <c r="I1233" s="220"/>
      <c r="J1233" s="216"/>
      <c r="K1233" s="216"/>
      <c r="L1233" s="221"/>
      <c r="M1233" s="222"/>
      <c r="N1233" s="223"/>
      <c r="O1233" s="223"/>
      <c r="P1233" s="223"/>
      <c r="Q1233" s="223"/>
      <c r="R1233" s="223"/>
      <c r="S1233" s="223"/>
      <c r="T1233" s="224"/>
      <c r="AT1233" s="225" t="s">
        <v>180</v>
      </c>
      <c r="AU1233" s="225" t="s">
        <v>87</v>
      </c>
      <c r="AV1233" s="13" t="s">
        <v>87</v>
      </c>
      <c r="AW1233" s="13" t="s">
        <v>32</v>
      </c>
      <c r="AX1233" s="13" t="s">
        <v>77</v>
      </c>
      <c r="AY1233" s="225" t="s">
        <v>171</v>
      </c>
    </row>
    <row r="1234" spans="2:51" s="13" customFormat="1" ht="11.25">
      <c r="B1234" s="215"/>
      <c r="C1234" s="216"/>
      <c r="D1234" s="206" t="s">
        <v>180</v>
      </c>
      <c r="E1234" s="217" t="s">
        <v>1</v>
      </c>
      <c r="F1234" s="218" t="s">
        <v>1851</v>
      </c>
      <c r="G1234" s="216"/>
      <c r="H1234" s="219">
        <v>24.5</v>
      </c>
      <c r="I1234" s="220"/>
      <c r="J1234" s="216"/>
      <c r="K1234" s="216"/>
      <c r="L1234" s="221"/>
      <c r="M1234" s="222"/>
      <c r="N1234" s="223"/>
      <c r="O1234" s="223"/>
      <c r="P1234" s="223"/>
      <c r="Q1234" s="223"/>
      <c r="R1234" s="223"/>
      <c r="S1234" s="223"/>
      <c r="T1234" s="224"/>
      <c r="AT1234" s="225" t="s">
        <v>180</v>
      </c>
      <c r="AU1234" s="225" t="s">
        <v>87</v>
      </c>
      <c r="AV1234" s="13" t="s">
        <v>87</v>
      </c>
      <c r="AW1234" s="13" t="s">
        <v>32</v>
      </c>
      <c r="AX1234" s="13" t="s">
        <v>77</v>
      </c>
      <c r="AY1234" s="225" t="s">
        <v>171</v>
      </c>
    </row>
    <row r="1235" spans="2:51" s="13" customFormat="1" ht="11.25">
      <c r="B1235" s="215"/>
      <c r="C1235" s="216"/>
      <c r="D1235" s="206" t="s">
        <v>180</v>
      </c>
      <c r="E1235" s="217" t="s">
        <v>1</v>
      </c>
      <c r="F1235" s="218" t="s">
        <v>1852</v>
      </c>
      <c r="G1235" s="216"/>
      <c r="H1235" s="219">
        <v>25.65</v>
      </c>
      <c r="I1235" s="220"/>
      <c r="J1235" s="216"/>
      <c r="K1235" s="216"/>
      <c r="L1235" s="221"/>
      <c r="M1235" s="222"/>
      <c r="N1235" s="223"/>
      <c r="O1235" s="223"/>
      <c r="P1235" s="223"/>
      <c r="Q1235" s="223"/>
      <c r="R1235" s="223"/>
      <c r="S1235" s="223"/>
      <c r="T1235" s="224"/>
      <c r="AT1235" s="225" t="s">
        <v>180</v>
      </c>
      <c r="AU1235" s="225" t="s">
        <v>87</v>
      </c>
      <c r="AV1235" s="13" t="s">
        <v>87</v>
      </c>
      <c r="AW1235" s="13" t="s">
        <v>32</v>
      </c>
      <c r="AX1235" s="13" t="s">
        <v>77</v>
      </c>
      <c r="AY1235" s="225" t="s">
        <v>171</v>
      </c>
    </row>
    <row r="1236" spans="2:51" s="13" customFormat="1" ht="11.25">
      <c r="B1236" s="215"/>
      <c r="C1236" s="216"/>
      <c r="D1236" s="206" t="s">
        <v>180</v>
      </c>
      <c r="E1236" s="217" t="s">
        <v>1</v>
      </c>
      <c r="F1236" s="218" t="s">
        <v>1853</v>
      </c>
      <c r="G1236" s="216"/>
      <c r="H1236" s="219">
        <v>53.85</v>
      </c>
      <c r="I1236" s="220"/>
      <c r="J1236" s="216"/>
      <c r="K1236" s="216"/>
      <c r="L1236" s="221"/>
      <c r="M1236" s="222"/>
      <c r="N1236" s="223"/>
      <c r="O1236" s="223"/>
      <c r="P1236" s="223"/>
      <c r="Q1236" s="223"/>
      <c r="R1236" s="223"/>
      <c r="S1236" s="223"/>
      <c r="T1236" s="224"/>
      <c r="AT1236" s="225" t="s">
        <v>180</v>
      </c>
      <c r="AU1236" s="225" t="s">
        <v>87</v>
      </c>
      <c r="AV1236" s="13" t="s">
        <v>87</v>
      </c>
      <c r="AW1236" s="13" t="s">
        <v>32</v>
      </c>
      <c r="AX1236" s="13" t="s">
        <v>77</v>
      </c>
      <c r="AY1236" s="225" t="s">
        <v>171</v>
      </c>
    </row>
    <row r="1237" spans="2:51" s="13" customFormat="1" ht="11.25">
      <c r="B1237" s="215"/>
      <c r="C1237" s="216"/>
      <c r="D1237" s="206" t="s">
        <v>180</v>
      </c>
      <c r="E1237" s="217" t="s">
        <v>1</v>
      </c>
      <c r="F1237" s="218" t="s">
        <v>1854</v>
      </c>
      <c r="G1237" s="216"/>
      <c r="H1237" s="219">
        <v>16.84</v>
      </c>
      <c r="I1237" s="220"/>
      <c r="J1237" s="216"/>
      <c r="K1237" s="216"/>
      <c r="L1237" s="221"/>
      <c r="M1237" s="222"/>
      <c r="N1237" s="223"/>
      <c r="O1237" s="223"/>
      <c r="P1237" s="223"/>
      <c r="Q1237" s="223"/>
      <c r="R1237" s="223"/>
      <c r="S1237" s="223"/>
      <c r="T1237" s="224"/>
      <c r="AT1237" s="225" t="s">
        <v>180</v>
      </c>
      <c r="AU1237" s="225" t="s">
        <v>87</v>
      </c>
      <c r="AV1237" s="13" t="s">
        <v>87</v>
      </c>
      <c r="AW1237" s="13" t="s">
        <v>32</v>
      </c>
      <c r="AX1237" s="13" t="s">
        <v>77</v>
      </c>
      <c r="AY1237" s="225" t="s">
        <v>171</v>
      </c>
    </row>
    <row r="1238" spans="2:51" s="13" customFormat="1" ht="11.25">
      <c r="B1238" s="215"/>
      <c r="C1238" s="216"/>
      <c r="D1238" s="206" t="s">
        <v>180</v>
      </c>
      <c r="E1238" s="217" t="s">
        <v>1</v>
      </c>
      <c r="F1238" s="218" t="s">
        <v>541</v>
      </c>
      <c r="G1238" s="216"/>
      <c r="H1238" s="219">
        <v>13.39</v>
      </c>
      <c r="I1238" s="220"/>
      <c r="J1238" s="216"/>
      <c r="K1238" s="216"/>
      <c r="L1238" s="221"/>
      <c r="M1238" s="222"/>
      <c r="N1238" s="223"/>
      <c r="O1238" s="223"/>
      <c r="P1238" s="223"/>
      <c r="Q1238" s="223"/>
      <c r="R1238" s="223"/>
      <c r="S1238" s="223"/>
      <c r="T1238" s="224"/>
      <c r="AT1238" s="225" t="s">
        <v>180</v>
      </c>
      <c r="AU1238" s="225" t="s">
        <v>87</v>
      </c>
      <c r="AV1238" s="13" t="s">
        <v>87</v>
      </c>
      <c r="AW1238" s="13" t="s">
        <v>32</v>
      </c>
      <c r="AX1238" s="13" t="s">
        <v>77</v>
      </c>
      <c r="AY1238" s="225" t="s">
        <v>171</v>
      </c>
    </row>
    <row r="1239" spans="2:51" s="13" customFormat="1" ht="11.25">
      <c r="B1239" s="215"/>
      <c r="C1239" s="216"/>
      <c r="D1239" s="206" t="s">
        <v>180</v>
      </c>
      <c r="E1239" s="217" t="s">
        <v>1</v>
      </c>
      <c r="F1239" s="218" t="s">
        <v>542</v>
      </c>
      <c r="G1239" s="216"/>
      <c r="H1239" s="219">
        <v>4.01</v>
      </c>
      <c r="I1239" s="220"/>
      <c r="J1239" s="216"/>
      <c r="K1239" s="216"/>
      <c r="L1239" s="221"/>
      <c r="M1239" s="222"/>
      <c r="N1239" s="223"/>
      <c r="O1239" s="223"/>
      <c r="P1239" s="223"/>
      <c r="Q1239" s="223"/>
      <c r="R1239" s="223"/>
      <c r="S1239" s="223"/>
      <c r="T1239" s="224"/>
      <c r="AT1239" s="225" t="s">
        <v>180</v>
      </c>
      <c r="AU1239" s="225" t="s">
        <v>87</v>
      </c>
      <c r="AV1239" s="13" t="s">
        <v>87</v>
      </c>
      <c r="AW1239" s="13" t="s">
        <v>32</v>
      </c>
      <c r="AX1239" s="13" t="s">
        <v>77</v>
      </c>
      <c r="AY1239" s="225" t="s">
        <v>171</v>
      </c>
    </row>
    <row r="1240" spans="2:51" s="13" customFormat="1" ht="11.25">
      <c r="B1240" s="215"/>
      <c r="C1240" s="216"/>
      <c r="D1240" s="206" t="s">
        <v>180</v>
      </c>
      <c r="E1240" s="217" t="s">
        <v>1</v>
      </c>
      <c r="F1240" s="218" t="s">
        <v>1855</v>
      </c>
      <c r="G1240" s="216"/>
      <c r="H1240" s="219">
        <v>3.98</v>
      </c>
      <c r="I1240" s="220"/>
      <c r="J1240" s="216"/>
      <c r="K1240" s="216"/>
      <c r="L1240" s="221"/>
      <c r="M1240" s="222"/>
      <c r="N1240" s="223"/>
      <c r="O1240" s="223"/>
      <c r="P1240" s="223"/>
      <c r="Q1240" s="223"/>
      <c r="R1240" s="223"/>
      <c r="S1240" s="223"/>
      <c r="T1240" s="224"/>
      <c r="AT1240" s="225" t="s">
        <v>180</v>
      </c>
      <c r="AU1240" s="225" t="s">
        <v>87</v>
      </c>
      <c r="AV1240" s="13" t="s">
        <v>87</v>
      </c>
      <c r="AW1240" s="13" t="s">
        <v>32</v>
      </c>
      <c r="AX1240" s="13" t="s">
        <v>77</v>
      </c>
      <c r="AY1240" s="225" t="s">
        <v>171</v>
      </c>
    </row>
    <row r="1241" spans="2:51" s="15" customFormat="1" ht="11.25">
      <c r="B1241" s="250"/>
      <c r="C1241" s="251"/>
      <c r="D1241" s="206" t="s">
        <v>180</v>
      </c>
      <c r="E1241" s="252" t="s">
        <v>1</v>
      </c>
      <c r="F1241" s="253" t="s">
        <v>466</v>
      </c>
      <c r="G1241" s="251"/>
      <c r="H1241" s="254">
        <v>477</v>
      </c>
      <c r="I1241" s="255"/>
      <c r="J1241" s="251"/>
      <c r="K1241" s="251"/>
      <c r="L1241" s="256"/>
      <c r="M1241" s="257"/>
      <c r="N1241" s="258"/>
      <c r="O1241" s="258"/>
      <c r="P1241" s="258"/>
      <c r="Q1241" s="258"/>
      <c r="R1241" s="258"/>
      <c r="S1241" s="258"/>
      <c r="T1241" s="259"/>
      <c r="AT1241" s="260" t="s">
        <v>180</v>
      </c>
      <c r="AU1241" s="260" t="s">
        <v>87</v>
      </c>
      <c r="AV1241" s="15" t="s">
        <v>186</v>
      </c>
      <c r="AW1241" s="15" t="s">
        <v>32</v>
      </c>
      <c r="AX1241" s="15" t="s">
        <v>77</v>
      </c>
      <c r="AY1241" s="260" t="s">
        <v>171</v>
      </c>
    </row>
    <row r="1242" spans="2:51" s="12" customFormat="1" ht="11.25">
      <c r="B1242" s="204"/>
      <c r="C1242" s="205"/>
      <c r="D1242" s="206" t="s">
        <v>180</v>
      </c>
      <c r="E1242" s="207" t="s">
        <v>1</v>
      </c>
      <c r="F1242" s="208" t="s">
        <v>1856</v>
      </c>
      <c r="G1242" s="205"/>
      <c r="H1242" s="207" t="s">
        <v>1</v>
      </c>
      <c r="I1242" s="209"/>
      <c r="J1242" s="205"/>
      <c r="K1242" s="205"/>
      <c r="L1242" s="210"/>
      <c r="M1242" s="211"/>
      <c r="N1242" s="212"/>
      <c r="O1242" s="212"/>
      <c r="P1242" s="212"/>
      <c r="Q1242" s="212"/>
      <c r="R1242" s="212"/>
      <c r="S1242" s="212"/>
      <c r="T1242" s="213"/>
      <c r="AT1242" s="214" t="s">
        <v>180</v>
      </c>
      <c r="AU1242" s="214" t="s">
        <v>87</v>
      </c>
      <c r="AV1242" s="12" t="s">
        <v>85</v>
      </c>
      <c r="AW1242" s="12" t="s">
        <v>32</v>
      </c>
      <c r="AX1242" s="12" t="s">
        <v>77</v>
      </c>
      <c r="AY1242" s="214" t="s">
        <v>171</v>
      </c>
    </row>
    <row r="1243" spans="2:51" s="13" customFormat="1" ht="11.25">
      <c r="B1243" s="215"/>
      <c r="C1243" s="216"/>
      <c r="D1243" s="206" t="s">
        <v>180</v>
      </c>
      <c r="E1243" s="217" t="s">
        <v>1</v>
      </c>
      <c r="F1243" s="218" t="s">
        <v>1857</v>
      </c>
      <c r="G1243" s="216"/>
      <c r="H1243" s="219">
        <v>-56</v>
      </c>
      <c r="I1243" s="220"/>
      <c r="J1243" s="216"/>
      <c r="K1243" s="216"/>
      <c r="L1243" s="221"/>
      <c r="M1243" s="222"/>
      <c r="N1243" s="223"/>
      <c r="O1243" s="223"/>
      <c r="P1243" s="223"/>
      <c r="Q1243" s="223"/>
      <c r="R1243" s="223"/>
      <c r="S1243" s="223"/>
      <c r="T1243" s="224"/>
      <c r="AT1243" s="225" t="s">
        <v>180</v>
      </c>
      <c r="AU1243" s="225" t="s">
        <v>87</v>
      </c>
      <c r="AV1243" s="13" t="s">
        <v>87</v>
      </c>
      <c r="AW1243" s="13" t="s">
        <v>32</v>
      </c>
      <c r="AX1243" s="13" t="s">
        <v>77</v>
      </c>
      <c r="AY1243" s="225" t="s">
        <v>171</v>
      </c>
    </row>
    <row r="1244" spans="2:51" s="15" customFormat="1" ht="11.25">
      <c r="B1244" s="250"/>
      <c r="C1244" s="251"/>
      <c r="D1244" s="206" t="s">
        <v>180</v>
      </c>
      <c r="E1244" s="252" t="s">
        <v>1</v>
      </c>
      <c r="F1244" s="253" t="s">
        <v>466</v>
      </c>
      <c r="G1244" s="251"/>
      <c r="H1244" s="254">
        <v>-56</v>
      </c>
      <c r="I1244" s="255"/>
      <c r="J1244" s="251"/>
      <c r="K1244" s="251"/>
      <c r="L1244" s="256"/>
      <c r="M1244" s="257"/>
      <c r="N1244" s="258"/>
      <c r="O1244" s="258"/>
      <c r="P1244" s="258"/>
      <c r="Q1244" s="258"/>
      <c r="R1244" s="258"/>
      <c r="S1244" s="258"/>
      <c r="T1244" s="259"/>
      <c r="AT1244" s="260" t="s">
        <v>180</v>
      </c>
      <c r="AU1244" s="260" t="s">
        <v>87</v>
      </c>
      <c r="AV1244" s="15" t="s">
        <v>186</v>
      </c>
      <c r="AW1244" s="15" t="s">
        <v>32</v>
      </c>
      <c r="AX1244" s="15" t="s">
        <v>77</v>
      </c>
      <c r="AY1244" s="260" t="s">
        <v>171</v>
      </c>
    </row>
    <row r="1245" spans="2:51" s="13" customFormat="1" ht="11.25">
      <c r="B1245" s="215"/>
      <c r="C1245" s="216"/>
      <c r="D1245" s="206" t="s">
        <v>180</v>
      </c>
      <c r="E1245" s="217" t="s">
        <v>1</v>
      </c>
      <c r="F1245" s="218" t="s">
        <v>411</v>
      </c>
      <c r="G1245" s="216"/>
      <c r="H1245" s="219">
        <v>42</v>
      </c>
      <c r="I1245" s="220"/>
      <c r="J1245" s="216"/>
      <c r="K1245" s="216"/>
      <c r="L1245" s="221"/>
      <c r="M1245" s="222"/>
      <c r="N1245" s="223"/>
      <c r="O1245" s="223"/>
      <c r="P1245" s="223"/>
      <c r="Q1245" s="223"/>
      <c r="R1245" s="223"/>
      <c r="S1245" s="223"/>
      <c r="T1245" s="224"/>
      <c r="AT1245" s="225" t="s">
        <v>180</v>
      </c>
      <c r="AU1245" s="225" t="s">
        <v>87</v>
      </c>
      <c r="AV1245" s="13" t="s">
        <v>87</v>
      </c>
      <c r="AW1245" s="13" t="s">
        <v>32</v>
      </c>
      <c r="AX1245" s="13" t="s">
        <v>77</v>
      </c>
      <c r="AY1245" s="225" t="s">
        <v>171</v>
      </c>
    </row>
    <row r="1246" spans="2:51" s="15" customFormat="1" ht="11.25">
      <c r="B1246" s="250"/>
      <c r="C1246" s="251"/>
      <c r="D1246" s="206" t="s">
        <v>180</v>
      </c>
      <c r="E1246" s="252" t="s">
        <v>1</v>
      </c>
      <c r="F1246" s="253" t="s">
        <v>466</v>
      </c>
      <c r="G1246" s="251"/>
      <c r="H1246" s="254">
        <v>42</v>
      </c>
      <c r="I1246" s="255"/>
      <c r="J1246" s="251"/>
      <c r="K1246" s="251"/>
      <c r="L1246" s="256"/>
      <c r="M1246" s="257"/>
      <c r="N1246" s="258"/>
      <c r="O1246" s="258"/>
      <c r="P1246" s="258"/>
      <c r="Q1246" s="258"/>
      <c r="R1246" s="258"/>
      <c r="S1246" s="258"/>
      <c r="T1246" s="259"/>
      <c r="AT1246" s="260" t="s">
        <v>180</v>
      </c>
      <c r="AU1246" s="260" t="s">
        <v>87</v>
      </c>
      <c r="AV1246" s="15" t="s">
        <v>186</v>
      </c>
      <c r="AW1246" s="15" t="s">
        <v>32</v>
      </c>
      <c r="AX1246" s="15" t="s">
        <v>77</v>
      </c>
      <c r="AY1246" s="260" t="s">
        <v>171</v>
      </c>
    </row>
    <row r="1247" spans="2:51" s="12" customFormat="1" ht="11.25">
      <c r="B1247" s="204"/>
      <c r="C1247" s="205"/>
      <c r="D1247" s="206" t="s">
        <v>180</v>
      </c>
      <c r="E1247" s="207" t="s">
        <v>1</v>
      </c>
      <c r="F1247" s="208" t="s">
        <v>1858</v>
      </c>
      <c r="G1247" s="205"/>
      <c r="H1247" s="207" t="s">
        <v>1</v>
      </c>
      <c r="I1247" s="209"/>
      <c r="J1247" s="205"/>
      <c r="K1247" s="205"/>
      <c r="L1247" s="210"/>
      <c r="M1247" s="211"/>
      <c r="N1247" s="212"/>
      <c r="O1247" s="212"/>
      <c r="P1247" s="212"/>
      <c r="Q1247" s="212"/>
      <c r="R1247" s="212"/>
      <c r="S1247" s="212"/>
      <c r="T1247" s="213"/>
      <c r="AT1247" s="214" t="s">
        <v>180</v>
      </c>
      <c r="AU1247" s="214" t="s">
        <v>87</v>
      </c>
      <c r="AV1247" s="12" t="s">
        <v>85</v>
      </c>
      <c r="AW1247" s="12" t="s">
        <v>32</v>
      </c>
      <c r="AX1247" s="12" t="s">
        <v>77</v>
      </c>
      <c r="AY1247" s="214" t="s">
        <v>171</v>
      </c>
    </row>
    <row r="1248" spans="2:51" s="13" customFormat="1" ht="11.25">
      <c r="B1248" s="215"/>
      <c r="C1248" s="216"/>
      <c r="D1248" s="206" t="s">
        <v>180</v>
      </c>
      <c r="E1248" s="217" t="s">
        <v>1</v>
      </c>
      <c r="F1248" s="218" t="s">
        <v>1859</v>
      </c>
      <c r="G1248" s="216"/>
      <c r="H1248" s="219">
        <v>1360</v>
      </c>
      <c r="I1248" s="220"/>
      <c r="J1248" s="216"/>
      <c r="K1248" s="216"/>
      <c r="L1248" s="221"/>
      <c r="M1248" s="222"/>
      <c r="N1248" s="223"/>
      <c r="O1248" s="223"/>
      <c r="P1248" s="223"/>
      <c r="Q1248" s="223"/>
      <c r="R1248" s="223"/>
      <c r="S1248" s="223"/>
      <c r="T1248" s="224"/>
      <c r="AT1248" s="225" t="s">
        <v>180</v>
      </c>
      <c r="AU1248" s="225" t="s">
        <v>87</v>
      </c>
      <c r="AV1248" s="13" t="s">
        <v>87</v>
      </c>
      <c r="AW1248" s="13" t="s">
        <v>32</v>
      </c>
      <c r="AX1248" s="13" t="s">
        <v>77</v>
      </c>
      <c r="AY1248" s="225" t="s">
        <v>171</v>
      </c>
    </row>
    <row r="1249" spans="1:65" s="14" customFormat="1" ht="11.25">
      <c r="B1249" s="226"/>
      <c r="C1249" s="227"/>
      <c r="D1249" s="206" t="s">
        <v>180</v>
      </c>
      <c r="E1249" s="228" t="s">
        <v>1</v>
      </c>
      <c r="F1249" s="229" t="s">
        <v>210</v>
      </c>
      <c r="G1249" s="227"/>
      <c r="H1249" s="230">
        <v>1823</v>
      </c>
      <c r="I1249" s="231"/>
      <c r="J1249" s="227"/>
      <c r="K1249" s="227"/>
      <c r="L1249" s="232"/>
      <c r="M1249" s="233"/>
      <c r="N1249" s="234"/>
      <c r="O1249" s="234"/>
      <c r="P1249" s="234"/>
      <c r="Q1249" s="234"/>
      <c r="R1249" s="234"/>
      <c r="S1249" s="234"/>
      <c r="T1249" s="235"/>
      <c r="AT1249" s="236" t="s">
        <v>180</v>
      </c>
      <c r="AU1249" s="236" t="s">
        <v>87</v>
      </c>
      <c r="AV1249" s="14" t="s">
        <v>178</v>
      </c>
      <c r="AW1249" s="14" t="s">
        <v>32</v>
      </c>
      <c r="AX1249" s="14" t="s">
        <v>85</v>
      </c>
      <c r="AY1249" s="236" t="s">
        <v>171</v>
      </c>
    </row>
    <row r="1250" spans="1:65" s="11" customFormat="1" ht="22.9" customHeight="1">
      <c r="B1250" s="176"/>
      <c r="C1250" s="177"/>
      <c r="D1250" s="178" t="s">
        <v>76</v>
      </c>
      <c r="E1250" s="190" t="s">
        <v>1860</v>
      </c>
      <c r="F1250" s="190" t="s">
        <v>1861</v>
      </c>
      <c r="G1250" s="177"/>
      <c r="H1250" s="177"/>
      <c r="I1250" s="180"/>
      <c r="J1250" s="191">
        <f>BK1250</f>
        <v>239781.5</v>
      </c>
      <c r="K1250" s="177"/>
      <c r="L1250" s="182"/>
      <c r="M1250" s="183"/>
      <c r="N1250" s="184"/>
      <c r="O1250" s="184"/>
      <c r="P1250" s="185">
        <f>SUM(P1251:P1255)</f>
        <v>0</v>
      </c>
      <c r="Q1250" s="184"/>
      <c r="R1250" s="185">
        <f>SUM(R1251:R1255)</f>
        <v>4.2499999999999996E-2</v>
      </c>
      <c r="S1250" s="184"/>
      <c r="T1250" s="186">
        <f>SUM(T1251:T1255)</f>
        <v>0</v>
      </c>
      <c r="AR1250" s="187" t="s">
        <v>87</v>
      </c>
      <c r="AT1250" s="188" t="s">
        <v>76</v>
      </c>
      <c r="AU1250" s="188" t="s">
        <v>85</v>
      </c>
      <c r="AY1250" s="187" t="s">
        <v>171</v>
      </c>
      <c r="BK1250" s="189">
        <f>SUM(BK1251:BK1255)</f>
        <v>239781.5</v>
      </c>
    </row>
    <row r="1251" spans="1:65" s="1" customFormat="1" ht="33" customHeight="1">
      <c r="A1251" s="34"/>
      <c r="B1251" s="35"/>
      <c r="C1251" s="192" t="s">
        <v>1862</v>
      </c>
      <c r="D1251" s="192" t="s">
        <v>173</v>
      </c>
      <c r="E1251" s="193" t="s">
        <v>1863</v>
      </c>
      <c r="F1251" s="194" t="s">
        <v>1864</v>
      </c>
      <c r="G1251" s="195" t="s">
        <v>308</v>
      </c>
      <c r="H1251" s="196">
        <v>14</v>
      </c>
      <c r="I1251" s="197">
        <v>2826</v>
      </c>
      <c r="J1251" s="196">
        <f>ROUND(I1251*H1251,2)</f>
        <v>39564</v>
      </c>
      <c r="K1251" s="194" t="s">
        <v>177</v>
      </c>
      <c r="L1251" s="39"/>
      <c r="M1251" s="198" t="s">
        <v>1</v>
      </c>
      <c r="N1251" s="199" t="s">
        <v>42</v>
      </c>
      <c r="O1251" s="71"/>
      <c r="P1251" s="200">
        <f>O1251*H1251</f>
        <v>0</v>
      </c>
      <c r="Q1251" s="200">
        <v>0</v>
      </c>
      <c r="R1251" s="200">
        <f>Q1251*H1251</f>
        <v>0</v>
      </c>
      <c r="S1251" s="200">
        <v>0</v>
      </c>
      <c r="T1251" s="201">
        <f>S1251*H1251</f>
        <v>0</v>
      </c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R1251" s="202" t="s">
        <v>264</v>
      </c>
      <c r="AT1251" s="202" t="s">
        <v>173</v>
      </c>
      <c r="AU1251" s="202" t="s">
        <v>87</v>
      </c>
      <c r="AY1251" s="17" t="s">
        <v>171</v>
      </c>
      <c r="BE1251" s="203">
        <f>IF(N1251="základní",J1251,0)</f>
        <v>39564</v>
      </c>
      <c r="BF1251" s="203">
        <f>IF(N1251="snížená",J1251,0)</f>
        <v>0</v>
      </c>
      <c r="BG1251" s="203">
        <f>IF(N1251="zákl. přenesená",J1251,0)</f>
        <v>0</v>
      </c>
      <c r="BH1251" s="203">
        <f>IF(N1251="sníž. přenesená",J1251,0)</f>
        <v>0</v>
      </c>
      <c r="BI1251" s="203">
        <f>IF(N1251="nulová",J1251,0)</f>
        <v>0</v>
      </c>
      <c r="BJ1251" s="17" t="s">
        <v>85</v>
      </c>
      <c r="BK1251" s="203">
        <f>ROUND(I1251*H1251,2)</f>
        <v>39564</v>
      </c>
      <c r="BL1251" s="17" t="s">
        <v>264</v>
      </c>
      <c r="BM1251" s="202" t="s">
        <v>1865</v>
      </c>
    </row>
    <row r="1252" spans="1:65" s="1" customFormat="1" ht="24.2" customHeight="1">
      <c r="A1252" s="34"/>
      <c r="B1252" s="35"/>
      <c r="C1252" s="237" t="s">
        <v>1866</v>
      </c>
      <c r="D1252" s="237" t="s">
        <v>212</v>
      </c>
      <c r="E1252" s="238" t="s">
        <v>1867</v>
      </c>
      <c r="F1252" s="239" t="s">
        <v>1868</v>
      </c>
      <c r="G1252" s="240" t="s">
        <v>220</v>
      </c>
      <c r="H1252" s="241">
        <v>35.1</v>
      </c>
      <c r="I1252" s="242">
        <v>4711</v>
      </c>
      <c r="J1252" s="241">
        <f>ROUND(I1252*H1252,2)</f>
        <v>165356.1</v>
      </c>
      <c r="K1252" s="239" t="s">
        <v>177</v>
      </c>
      <c r="L1252" s="243"/>
      <c r="M1252" s="244" t="s">
        <v>1</v>
      </c>
      <c r="N1252" s="245" t="s">
        <v>42</v>
      </c>
      <c r="O1252" s="71"/>
      <c r="P1252" s="200">
        <f>O1252*H1252</f>
        <v>0</v>
      </c>
      <c r="Q1252" s="200">
        <v>1E-3</v>
      </c>
      <c r="R1252" s="200">
        <f>Q1252*H1252</f>
        <v>3.5099999999999999E-2</v>
      </c>
      <c r="S1252" s="200">
        <v>0</v>
      </c>
      <c r="T1252" s="201">
        <f>S1252*H1252</f>
        <v>0</v>
      </c>
      <c r="U1252" s="34"/>
      <c r="V1252" s="34"/>
      <c r="W1252" s="34"/>
      <c r="X1252" s="34"/>
      <c r="Y1252" s="34"/>
      <c r="Z1252" s="34"/>
      <c r="AA1252" s="34"/>
      <c r="AB1252" s="34"/>
      <c r="AC1252" s="34"/>
      <c r="AD1252" s="34"/>
      <c r="AE1252" s="34"/>
      <c r="AR1252" s="202" t="s">
        <v>360</v>
      </c>
      <c r="AT1252" s="202" t="s">
        <v>212</v>
      </c>
      <c r="AU1252" s="202" t="s">
        <v>87</v>
      </c>
      <c r="AY1252" s="17" t="s">
        <v>171</v>
      </c>
      <c r="BE1252" s="203">
        <f>IF(N1252="základní",J1252,0)</f>
        <v>165356.1</v>
      </c>
      <c r="BF1252" s="203">
        <f>IF(N1252="snížená",J1252,0)</f>
        <v>0</v>
      </c>
      <c r="BG1252" s="203">
        <f>IF(N1252="zákl. přenesená",J1252,0)</f>
        <v>0</v>
      </c>
      <c r="BH1252" s="203">
        <f>IF(N1252="sníž. přenesená",J1252,0)</f>
        <v>0</v>
      </c>
      <c r="BI1252" s="203">
        <f>IF(N1252="nulová",J1252,0)</f>
        <v>0</v>
      </c>
      <c r="BJ1252" s="17" t="s">
        <v>85</v>
      </c>
      <c r="BK1252" s="203">
        <f>ROUND(I1252*H1252,2)</f>
        <v>165356.1</v>
      </c>
      <c r="BL1252" s="17" t="s">
        <v>264</v>
      </c>
      <c r="BM1252" s="202" t="s">
        <v>1869</v>
      </c>
    </row>
    <row r="1253" spans="1:65" s="13" customFormat="1" ht="11.25">
      <c r="B1253" s="215"/>
      <c r="C1253" s="216"/>
      <c r="D1253" s="206" t="s">
        <v>180</v>
      </c>
      <c r="E1253" s="217" t="s">
        <v>1</v>
      </c>
      <c r="F1253" s="218" t="s">
        <v>1870</v>
      </c>
      <c r="G1253" s="216"/>
      <c r="H1253" s="219">
        <v>35.1</v>
      </c>
      <c r="I1253" s="220"/>
      <c r="J1253" s="216"/>
      <c r="K1253" s="216"/>
      <c r="L1253" s="221"/>
      <c r="M1253" s="222"/>
      <c r="N1253" s="223"/>
      <c r="O1253" s="223"/>
      <c r="P1253" s="223"/>
      <c r="Q1253" s="223"/>
      <c r="R1253" s="223"/>
      <c r="S1253" s="223"/>
      <c r="T1253" s="224"/>
      <c r="AT1253" s="225" t="s">
        <v>180</v>
      </c>
      <c r="AU1253" s="225" t="s">
        <v>87</v>
      </c>
      <c r="AV1253" s="13" t="s">
        <v>87</v>
      </c>
      <c r="AW1253" s="13" t="s">
        <v>32</v>
      </c>
      <c r="AX1253" s="13" t="s">
        <v>85</v>
      </c>
      <c r="AY1253" s="225" t="s">
        <v>171</v>
      </c>
    </row>
    <row r="1254" spans="1:65" s="1" customFormat="1" ht="24.2" customHeight="1">
      <c r="A1254" s="34"/>
      <c r="B1254" s="35"/>
      <c r="C1254" s="237" t="s">
        <v>1871</v>
      </c>
      <c r="D1254" s="237" t="s">
        <v>212</v>
      </c>
      <c r="E1254" s="238" t="s">
        <v>1872</v>
      </c>
      <c r="F1254" s="239" t="s">
        <v>1873</v>
      </c>
      <c r="G1254" s="240" t="s">
        <v>220</v>
      </c>
      <c r="H1254" s="241">
        <v>7.4</v>
      </c>
      <c r="I1254" s="242">
        <v>4711</v>
      </c>
      <c r="J1254" s="241">
        <f>ROUND(I1254*H1254,2)</f>
        <v>34861.4</v>
      </c>
      <c r="K1254" s="239" t="s">
        <v>177</v>
      </c>
      <c r="L1254" s="243"/>
      <c r="M1254" s="244" t="s">
        <v>1</v>
      </c>
      <c r="N1254" s="245" t="s">
        <v>42</v>
      </c>
      <c r="O1254" s="71"/>
      <c r="P1254" s="200">
        <f>O1254*H1254</f>
        <v>0</v>
      </c>
      <c r="Q1254" s="200">
        <v>1E-3</v>
      </c>
      <c r="R1254" s="200">
        <f>Q1254*H1254</f>
        <v>7.4000000000000003E-3</v>
      </c>
      <c r="S1254" s="200">
        <v>0</v>
      </c>
      <c r="T1254" s="201">
        <f>S1254*H1254</f>
        <v>0</v>
      </c>
      <c r="U1254" s="34"/>
      <c r="V1254" s="34"/>
      <c r="W1254" s="34"/>
      <c r="X1254" s="34"/>
      <c r="Y1254" s="34"/>
      <c r="Z1254" s="34"/>
      <c r="AA1254" s="34"/>
      <c r="AB1254" s="34"/>
      <c r="AC1254" s="34"/>
      <c r="AD1254" s="34"/>
      <c r="AE1254" s="34"/>
      <c r="AR1254" s="202" t="s">
        <v>360</v>
      </c>
      <c r="AT1254" s="202" t="s">
        <v>212</v>
      </c>
      <c r="AU1254" s="202" t="s">
        <v>87</v>
      </c>
      <c r="AY1254" s="17" t="s">
        <v>171</v>
      </c>
      <c r="BE1254" s="203">
        <f>IF(N1254="základní",J1254,0)</f>
        <v>34861.4</v>
      </c>
      <c r="BF1254" s="203">
        <f>IF(N1254="snížená",J1254,0)</f>
        <v>0</v>
      </c>
      <c r="BG1254" s="203">
        <f>IF(N1254="zákl. přenesená",J1254,0)</f>
        <v>0</v>
      </c>
      <c r="BH1254" s="203">
        <f>IF(N1254="sníž. přenesená",J1254,0)</f>
        <v>0</v>
      </c>
      <c r="BI1254" s="203">
        <f>IF(N1254="nulová",J1254,0)</f>
        <v>0</v>
      </c>
      <c r="BJ1254" s="17" t="s">
        <v>85</v>
      </c>
      <c r="BK1254" s="203">
        <f>ROUND(I1254*H1254,2)</f>
        <v>34861.4</v>
      </c>
      <c r="BL1254" s="17" t="s">
        <v>264</v>
      </c>
      <c r="BM1254" s="202" t="s">
        <v>1874</v>
      </c>
    </row>
    <row r="1255" spans="1:65" s="13" customFormat="1" ht="11.25">
      <c r="B1255" s="215"/>
      <c r="C1255" s="216"/>
      <c r="D1255" s="206" t="s">
        <v>180</v>
      </c>
      <c r="E1255" s="217" t="s">
        <v>1</v>
      </c>
      <c r="F1255" s="218" t="s">
        <v>1875</v>
      </c>
      <c r="G1255" s="216"/>
      <c r="H1255" s="219">
        <v>7.4</v>
      </c>
      <c r="I1255" s="220"/>
      <c r="J1255" s="216"/>
      <c r="K1255" s="216"/>
      <c r="L1255" s="221"/>
      <c r="M1255" s="222"/>
      <c r="N1255" s="223"/>
      <c r="O1255" s="223"/>
      <c r="P1255" s="223"/>
      <c r="Q1255" s="223"/>
      <c r="R1255" s="223"/>
      <c r="S1255" s="223"/>
      <c r="T1255" s="224"/>
      <c r="AT1255" s="225" t="s">
        <v>180</v>
      </c>
      <c r="AU1255" s="225" t="s">
        <v>87</v>
      </c>
      <c r="AV1255" s="13" t="s">
        <v>87</v>
      </c>
      <c r="AW1255" s="13" t="s">
        <v>32</v>
      </c>
      <c r="AX1255" s="13" t="s">
        <v>85</v>
      </c>
      <c r="AY1255" s="225" t="s">
        <v>171</v>
      </c>
    </row>
    <row r="1256" spans="1:65" s="11" customFormat="1" ht="22.9" customHeight="1">
      <c r="B1256" s="176"/>
      <c r="C1256" s="177"/>
      <c r="D1256" s="178" t="s">
        <v>76</v>
      </c>
      <c r="E1256" s="190" t="s">
        <v>1876</v>
      </c>
      <c r="F1256" s="190" t="s">
        <v>1877</v>
      </c>
      <c r="G1256" s="177"/>
      <c r="H1256" s="177"/>
      <c r="I1256" s="180"/>
      <c r="J1256" s="191">
        <f>BK1256</f>
        <v>604011</v>
      </c>
      <c r="K1256" s="177"/>
      <c r="L1256" s="182"/>
      <c r="M1256" s="183"/>
      <c r="N1256" s="184"/>
      <c r="O1256" s="184"/>
      <c r="P1256" s="185">
        <f>SUM(P1257:P1282)</f>
        <v>0</v>
      </c>
      <c r="Q1256" s="184"/>
      <c r="R1256" s="185">
        <f>SUM(R1257:R1282)</f>
        <v>0</v>
      </c>
      <c r="S1256" s="184"/>
      <c r="T1256" s="186">
        <f>SUM(T1257:T1282)</f>
        <v>0</v>
      </c>
      <c r="AR1256" s="187" t="s">
        <v>87</v>
      </c>
      <c r="AT1256" s="188" t="s">
        <v>76</v>
      </c>
      <c r="AU1256" s="188" t="s">
        <v>85</v>
      </c>
      <c r="AY1256" s="187" t="s">
        <v>171</v>
      </c>
      <c r="BK1256" s="189">
        <f>SUM(BK1257:BK1282)</f>
        <v>604011</v>
      </c>
    </row>
    <row r="1257" spans="1:65" s="1" customFormat="1" ht="55.5" customHeight="1">
      <c r="A1257" s="34"/>
      <c r="B1257" s="35"/>
      <c r="C1257" s="192" t="s">
        <v>1878</v>
      </c>
      <c r="D1257" s="192" t="s">
        <v>173</v>
      </c>
      <c r="E1257" s="193" t="s">
        <v>1879</v>
      </c>
      <c r="F1257" s="194" t="s">
        <v>1880</v>
      </c>
      <c r="G1257" s="195" t="s">
        <v>308</v>
      </c>
      <c r="H1257" s="196">
        <v>3</v>
      </c>
      <c r="I1257" s="197">
        <v>38976</v>
      </c>
      <c r="J1257" s="196">
        <f>ROUND(I1257*H1257,2)</f>
        <v>116928</v>
      </c>
      <c r="K1257" s="194" t="s">
        <v>1</v>
      </c>
      <c r="L1257" s="39"/>
      <c r="M1257" s="198" t="s">
        <v>1</v>
      </c>
      <c r="N1257" s="199" t="s">
        <v>42</v>
      </c>
      <c r="O1257" s="71"/>
      <c r="P1257" s="200">
        <f>O1257*H1257</f>
        <v>0</v>
      </c>
      <c r="Q1257" s="200">
        <v>0</v>
      </c>
      <c r="R1257" s="200">
        <f>Q1257*H1257</f>
        <v>0</v>
      </c>
      <c r="S1257" s="200">
        <v>0</v>
      </c>
      <c r="T1257" s="201">
        <f>S1257*H1257</f>
        <v>0</v>
      </c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R1257" s="202" t="s">
        <v>264</v>
      </c>
      <c r="AT1257" s="202" t="s">
        <v>173</v>
      </c>
      <c r="AU1257" s="202" t="s">
        <v>87</v>
      </c>
      <c r="AY1257" s="17" t="s">
        <v>171</v>
      </c>
      <c r="BE1257" s="203">
        <f>IF(N1257="základní",J1257,0)</f>
        <v>116928</v>
      </c>
      <c r="BF1257" s="203">
        <f>IF(N1257="snížená",J1257,0)</f>
        <v>0</v>
      </c>
      <c r="BG1257" s="203">
        <f>IF(N1257="zákl. přenesená",J1257,0)</f>
        <v>0</v>
      </c>
      <c r="BH1257" s="203">
        <f>IF(N1257="sníž. přenesená",J1257,0)</f>
        <v>0</v>
      </c>
      <c r="BI1257" s="203">
        <f>IF(N1257="nulová",J1257,0)</f>
        <v>0</v>
      </c>
      <c r="BJ1257" s="17" t="s">
        <v>85</v>
      </c>
      <c r="BK1257" s="203">
        <f>ROUND(I1257*H1257,2)</f>
        <v>116928</v>
      </c>
      <c r="BL1257" s="17" t="s">
        <v>264</v>
      </c>
      <c r="BM1257" s="202" t="s">
        <v>1881</v>
      </c>
    </row>
    <row r="1258" spans="1:65" s="1" customFormat="1" ht="29.25">
      <c r="A1258" s="34"/>
      <c r="B1258" s="35"/>
      <c r="C1258" s="36"/>
      <c r="D1258" s="206" t="s">
        <v>415</v>
      </c>
      <c r="E1258" s="36"/>
      <c r="F1258" s="246" t="s">
        <v>1882</v>
      </c>
      <c r="G1258" s="36"/>
      <c r="H1258" s="36"/>
      <c r="I1258" s="247"/>
      <c r="J1258" s="36"/>
      <c r="K1258" s="36"/>
      <c r="L1258" s="39"/>
      <c r="M1258" s="248"/>
      <c r="N1258" s="249"/>
      <c r="O1258" s="71"/>
      <c r="P1258" s="71"/>
      <c r="Q1258" s="71"/>
      <c r="R1258" s="71"/>
      <c r="S1258" s="71"/>
      <c r="T1258" s="72"/>
      <c r="U1258" s="34"/>
      <c r="V1258" s="34"/>
      <c r="W1258" s="34"/>
      <c r="X1258" s="34"/>
      <c r="Y1258" s="34"/>
      <c r="Z1258" s="34"/>
      <c r="AA1258" s="34"/>
      <c r="AB1258" s="34"/>
      <c r="AC1258" s="34"/>
      <c r="AD1258" s="34"/>
      <c r="AE1258" s="34"/>
      <c r="AT1258" s="17" t="s">
        <v>415</v>
      </c>
      <c r="AU1258" s="17" t="s">
        <v>87</v>
      </c>
    </row>
    <row r="1259" spans="1:65" s="1" customFormat="1" ht="55.5" customHeight="1">
      <c r="A1259" s="34"/>
      <c r="B1259" s="35"/>
      <c r="C1259" s="192" t="s">
        <v>1883</v>
      </c>
      <c r="D1259" s="192" t="s">
        <v>173</v>
      </c>
      <c r="E1259" s="193" t="s">
        <v>1884</v>
      </c>
      <c r="F1259" s="194" t="s">
        <v>1885</v>
      </c>
      <c r="G1259" s="195" t="s">
        <v>308</v>
      </c>
      <c r="H1259" s="196">
        <v>5</v>
      </c>
      <c r="I1259" s="197">
        <v>35089</v>
      </c>
      <c r="J1259" s="196">
        <f>ROUND(I1259*H1259,2)</f>
        <v>175445</v>
      </c>
      <c r="K1259" s="194" t="s">
        <v>1</v>
      </c>
      <c r="L1259" s="39"/>
      <c r="M1259" s="198" t="s">
        <v>1</v>
      </c>
      <c r="N1259" s="199" t="s">
        <v>42</v>
      </c>
      <c r="O1259" s="71"/>
      <c r="P1259" s="200">
        <f>O1259*H1259</f>
        <v>0</v>
      </c>
      <c r="Q1259" s="200">
        <v>0</v>
      </c>
      <c r="R1259" s="200">
        <f>Q1259*H1259</f>
        <v>0</v>
      </c>
      <c r="S1259" s="200">
        <v>0</v>
      </c>
      <c r="T1259" s="201">
        <f>S1259*H1259</f>
        <v>0</v>
      </c>
      <c r="U1259" s="34"/>
      <c r="V1259" s="34"/>
      <c r="W1259" s="34"/>
      <c r="X1259" s="34"/>
      <c r="Y1259" s="34"/>
      <c r="Z1259" s="34"/>
      <c r="AA1259" s="34"/>
      <c r="AB1259" s="34"/>
      <c r="AC1259" s="34"/>
      <c r="AD1259" s="34"/>
      <c r="AE1259" s="34"/>
      <c r="AR1259" s="202" t="s">
        <v>264</v>
      </c>
      <c r="AT1259" s="202" t="s">
        <v>173</v>
      </c>
      <c r="AU1259" s="202" t="s">
        <v>87</v>
      </c>
      <c r="AY1259" s="17" t="s">
        <v>171</v>
      </c>
      <c r="BE1259" s="203">
        <f>IF(N1259="základní",J1259,0)</f>
        <v>175445</v>
      </c>
      <c r="BF1259" s="203">
        <f>IF(N1259="snížená",J1259,0)</f>
        <v>0</v>
      </c>
      <c r="BG1259" s="203">
        <f>IF(N1259="zákl. přenesená",J1259,0)</f>
        <v>0</v>
      </c>
      <c r="BH1259" s="203">
        <f>IF(N1259="sníž. přenesená",J1259,0)</f>
        <v>0</v>
      </c>
      <c r="BI1259" s="203">
        <f>IF(N1259="nulová",J1259,0)</f>
        <v>0</v>
      </c>
      <c r="BJ1259" s="17" t="s">
        <v>85</v>
      </c>
      <c r="BK1259" s="203">
        <f>ROUND(I1259*H1259,2)</f>
        <v>175445</v>
      </c>
      <c r="BL1259" s="17" t="s">
        <v>264</v>
      </c>
      <c r="BM1259" s="202" t="s">
        <v>1886</v>
      </c>
    </row>
    <row r="1260" spans="1:65" s="1" customFormat="1" ht="29.25">
      <c r="A1260" s="34"/>
      <c r="B1260" s="35"/>
      <c r="C1260" s="36"/>
      <c r="D1260" s="206" t="s">
        <v>415</v>
      </c>
      <c r="E1260" s="36"/>
      <c r="F1260" s="246" t="s">
        <v>1882</v>
      </c>
      <c r="G1260" s="36"/>
      <c r="H1260" s="36"/>
      <c r="I1260" s="247"/>
      <c r="J1260" s="36"/>
      <c r="K1260" s="36"/>
      <c r="L1260" s="39"/>
      <c r="M1260" s="248"/>
      <c r="N1260" s="249"/>
      <c r="O1260" s="71"/>
      <c r="P1260" s="71"/>
      <c r="Q1260" s="71"/>
      <c r="R1260" s="71"/>
      <c r="S1260" s="71"/>
      <c r="T1260" s="72"/>
      <c r="U1260" s="34"/>
      <c r="V1260" s="34"/>
      <c r="W1260" s="34"/>
      <c r="X1260" s="34"/>
      <c r="Y1260" s="34"/>
      <c r="Z1260" s="34"/>
      <c r="AA1260" s="34"/>
      <c r="AB1260" s="34"/>
      <c r="AC1260" s="34"/>
      <c r="AD1260" s="34"/>
      <c r="AE1260" s="34"/>
      <c r="AT1260" s="17" t="s">
        <v>415</v>
      </c>
      <c r="AU1260" s="17" t="s">
        <v>87</v>
      </c>
    </row>
    <row r="1261" spans="1:65" s="1" customFormat="1" ht="55.5" customHeight="1">
      <c r="A1261" s="34"/>
      <c r="B1261" s="35"/>
      <c r="C1261" s="192" t="s">
        <v>1887</v>
      </c>
      <c r="D1261" s="192" t="s">
        <v>173</v>
      </c>
      <c r="E1261" s="193" t="s">
        <v>1888</v>
      </c>
      <c r="F1261" s="194" t="s">
        <v>1889</v>
      </c>
      <c r="G1261" s="195" t="s">
        <v>308</v>
      </c>
      <c r="H1261" s="196">
        <v>1</v>
      </c>
      <c r="I1261" s="197">
        <v>15748</v>
      </c>
      <c r="J1261" s="196">
        <f>ROUND(I1261*H1261,2)</f>
        <v>15748</v>
      </c>
      <c r="K1261" s="194" t="s">
        <v>1</v>
      </c>
      <c r="L1261" s="39"/>
      <c r="M1261" s="198" t="s">
        <v>1</v>
      </c>
      <c r="N1261" s="199" t="s">
        <v>42</v>
      </c>
      <c r="O1261" s="71"/>
      <c r="P1261" s="200">
        <f>O1261*H1261</f>
        <v>0</v>
      </c>
      <c r="Q1261" s="200">
        <v>0</v>
      </c>
      <c r="R1261" s="200">
        <f>Q1261*H1261</f>
        <v>0</v>
      </c>
      <c r="S1261" s="200">
        <v>0</v>
      </c>
      <c r="T1261" s="201">
        <f>S1261*H1261</f>
        <v>0</v>
      </c>
      <c r="U1261" s="34"/>
      <c r="V1261" s="34"/>
      <c r="W1261" s="34"/>
      <c r="X1261" s="34"/>
      <c r="Y1261" s="34"/>
      <c r="Z1261" s="34"/>
      <c r="AA1261" s="34"/>
      <c r="AB1261" s="34"/>
      <c r="AC1261" s="34"/>
      <c r="AD1261" s="34"/>
      <c r="AE1261" s="34"/>
      <c r="AR1261" s="202" t="s">
        <v>264</v>
      </c>
      <c r="AT1261" s="202" t="s">
        <v>173</v>
      </c>
      <c r="AU1261" s="202" t="s">
        <v>87</v>
      </c>
      <c r="AY1261" s="17" t="s">
        <v>171</v>
      </c>
      <c r="BE1261" s="203">
        <f>IF(N1261="základní",J1261,0)</f>
        <v>15748</v>
      </c>
      <c r="BF1261" s="203">
        <f>IF(N1261="snížená",J1261,0)</f>
        <v>0</v>
      </c>
      <c r="BG1261" s="203">
        <f>IF(N1261="zákl. přenesená",J1261,0)</f>
        <v>0</v>
      </c>
      <c r="BH1261" s="203">
        <f>IF(N1261="sníž. přenesená",J1261,0)</f>
        <v>0</v>
      </c>
      <c r="BI1261" s="203">
        <f>IF(N1261="nulová",J1261,0)</f>
        <v>0</v>
      </c>
      <c r="BJ1261" s="17" t="s">
        <v>85</v>
      </c>
      <c r="BK1261" s="203">
        <f>ROUND(I1261*H1261,2)</f>
        <v>15748</v>
      </c>
      <c r="BL1261" s="17" t="s">
        <v>264</v>
      </c>
      <c r="BM1261" s="202" t="s">
        <v>1890</v>
      </c>
    </row>
    <row r="1262" spans="1:65" s="1" customFormat="1" ht="29.25">
      <c r="A1262" s="34"/>
      <c r="B1262" s="35"/>
      <c r="C1262" s="36"/>
      <c r="D1262" s="206" t="s">
        <v>415</v>
      </c>
      <c r="E1262" s="36"/>
      <c r="F1262" s="246" t="s">
        <v>1882</v>
      </c>
      <c r="G1262" s="36"/>
      <c r="H1262" s="36"/>
      <c r="I1262" s="247"/>
      <c r="J1262" s="36"/>
      <c r="K1262" s="36"/>
      <c r="L1262" s="39"/>
      <c r="M1262" s="248"/>
      <c r="N1262" s="249"/>
      <c r="O1262" s="71"/>
      <c r="P1262" s="71"/>
      <c r="Q1262" s="71"/>
      <c r="R1262" s="71"/>
      <c r="S1262" s="71"/>
      <c r="T1262" s="72"/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T1262" s="17" t="s">
        <v>415</v>
      </c>
      <c r="AU1262" s="17" t="s">
        <v>87</v>
      </c>
    </row>
    <row r="1263" spans="1:65" s="1" customFormat="1" ht="55.5" customHeight="1">
      <c r="A1263" s="34"/>
      <c r="B1263" s="35"/>
      <c r="C1263" s="192" t="s">
        <v>1891</v>
      </c>
      <c r="D1263" s="192" t="s">
        <v>173</v>
      </c>
      <c r="E1263" s="193" t="s">
        <v>1892</v>
      </c>
      <c r="F1263" s="194" t="s">
        <v>1893</v>
      </c>
      <c r="G1263" s="195" t="s">
        <v>308</v>
      </c>
      <c r="H1263" s="196">
        <v>3</v>
      </c>
      <c r="I1263" s="197">
        <v>16481</v>
      </c>
      <c r="J1263" s="196">
        <f>ROUND(I1263*H1263,2)</f>
        <v>49443</v>
      </c>
      <c r="K1263" s="194" t="s">
        <v>1</v>
      </c>
      <c r="L1263" s="39"/>
      <c r="M1263" s="198" t="s">
        <v>1</v>
      </c>
      <c r="N1263" s="199" t="s">
        <v>42</v>
      </c>
      <c r="O1263" s="71"/>
      <c r="P1263" s="200">
        <f>O1263*H1263</f>
        <v>0</v>
      </c>
      <c r="Q1263" s="200">
        <v>0</v>
      </c>
      <c r="R1263" s="200">
        <f>Q1263*H1263</f>
        <v>0</v>
      </c>
      <c r="S1263" s="200">
        <v>0</v>
      </c>
      <c r="T1263" s="201">
        <f>S1263*H1263</f>
        <v>0</v>
      </c>
      <c r="U1263" s="34"/>
      <c r="V1263" s="34"/>
      <c r="W1263" s="34"/>
      <c r="X1263" s="34"/>
      <c r="Y1263" s="34"/>
      <c r="Z1263" s="34"/>
      <c r="AA1263" s="34"/>
      <c r="AB1263" s="34"/>
      <c r="AC1263" s="34"/>
      <c r="AD1263" s="34"/>
      <c r="AE1263" s="34"/>
      <c r="AR1263" s="202" t="s">
        <v>264</v>
      </c>
      <c r="AT1263" s="202" t="s">
        <v>173</v>
      </c>
      <c r="AU1263" s="202" t="s">
        <v>87</v>
      </c>
      <c r="AY1263" s="17" t="s">
        <v>171</v>
      </c>
      <c r="BE1263" s="203">
        <f>IF(N1263="základní",J1263,0)</f>
        <v>49443</v>
      </c>
      <c r="BF1263" s="203">
        <f>IF(N1263="snížená",J1263,0)</f>
        <v>0</v>
      </c>
      <c r="BG1263" s="203">
        <f>IF(N1263="zákl. přenesená",J1263,0)</f>
        <v>0</v>
      </c>
      <c r="BH1263" s="203">
        <f>IF(N1263="sníž. přenesená",J1263,0)</f>
        <v>0</v>
      </c>
      <c r="BI1263" s="203">
        <f>IF(N1263="nulová",J1263,0)</f>
        <v>0</v>
      </c>
      <c r="BJ1263" s="17" t="s">
        <v>85</v>
      </c>
      <c r="BK1263" s="203">
        <f>ROUND(I1263*H1263,2)</f>
        <v>49443</v>
      </c>
      <c r="BL1263" s="17" t="s">
        <v>264</v>
      </c>
      <c r="BM1263" s="202" t="s">
        <v>1894</v>
      </c>
    </row>
    <row r="1264" spans="1:65" s="1" customFormat="1" ht="29.25">
      <c r="A1264" s="34"/>
      <c r="B1264" s="35"/>
      <c r="C1264" s="36"/>
      <c r="D1264" s="206" t="s">
        <v>415</v>
      </c>
      <c r="E1264" s="36"/>
      <c r="F1264" s="246" t="s">
        <v>1882</v>
      </c>
      <c r="G1264" s="36"/>
      <c r="H1264" s="36"/>
      <c r="I1264" s="247"/>
      <c r="J1264" s="36"/>
      <c r="K1264" s="36"/>
      <c r="L1264" s="39"/>
      <c r="M1264" s="248"/>
      <c r="N1264" s="249"/>
      <c r="O1264" s="71"/>
      <c r="P1264" s="71"/>
      <c r="Q1264" s="71"/>
      <c r="R1264" s="71"/>
      <c r="S1264" s="71"/>
      <c r="T1264" s="72"/>
      <c r="U1264" s="34"/>
      <c r="V1264" s="34"/>
      <c r="W1264" s="34"/>
      <c r="X1264" s="34"/>
      <c r="Y1264" s="34"/>
      <c r="Z1264" s="34"/>
      <c r="AA1264" s="34"/>
      <c r="AB1264" s="34"/>
      <c r="AC1264" s="34"/>
      <c r="AD1264" s="34"/>
      <c r="AE1264" s="34"/>
      <c r="AT1264" s="17" t="s">
        <v>415</v>
      </c>
      <c r="AU1264" s="17" t="s">
        <v>87</v>
      </c>
    </row>
    <row r="1265" spans="1:65" s="1" customFormat="1" ht="55.5" customHeight="1">
      <c r="A1265" s="34"/>
      <c r="B1265" s="35"/>
      <c r="C1265" s="192" t="s">
        <v>1895</v>
      </c>
      <c r="D1265" s="192" t="s">
        <v>173</v>
      </c>
      <c r="E1265" s="193" t="s">
        <v>1896</v>
      </c>
      <c r="F1265" s="194" t="s">
        <v>1897</v>
      </c>
      <c r="G1265" s="195" t="s">
        <v>308</v>
      </c>
      <c r="H1265" s="196">
        <v>1</v>
      </c>
      <c r="I1265" s="197">
        <v>9550</v>
      </c>
      <c r="J1265" s="196">
        <f>ROUND(I1265*H1265,2)</f>
        <v>9550</v>
      </c>
      <c r="K1265" s="194" t="s">
        <v>1</v>
      </c>
      <c r="L1265" s="39"/>
      <c r="M1265" s="198" t="s">
        <v>1</v>
      </c>
      <c r="N1265" s="199" t="s">
        <v>42</v>
      </c>
      <c r="O1265" s="71"/>
      <c r="P1265" s="200">
        <f>O1265*H1265</f>
        <v>0</v>
      </c>
      <c r="Q1265" s="200">
        <v>0</v>
      </c>
      <c r="R1265" s="200">
        <f>Q1265*H1265</f>
        <v>0</v>
      </c>
      <c r="S1265" s="200">
        <v>0</v>
      </c>
      <c r="T1265" s="201">
        <f>S1265*H1265</f>
        <v>0</v>
      </c>
      <c r="U1265" s="34"/>
      <c r="V1265" s="34"/>
      <c r="W1265" s="34"/>
      <c r="X1265" s="34"/>
      <c r="Y1265" s="34"/>
      <c r="Z1265" s="34"/>
      <c r="AA1265" s="34"/>
      <c r="AB1265" s="34"/>
      <c r="AC1265" s="34"/>
      <c r="AD1265" s="34"/>
      <c r="AE1265" s="34"/>
      <c r="AR1265" s="202" t="s">
        <v>264</v>
      </c>
      <c r="AT1265" s="202" t="s">
        <v>173</v>
      </c>
      <c r="AU1265" s="202" t="s">
        <v>87</v>
      </c>
      <c r="AY1265" s="17" t="s">
        <v>171</v>
      </c>
      <c r="BE1265" s="203">
        <f>IF(N1265="základní",J1265,0)</f>
        <v>9550</v>
      </c>
      <c r="BF1265" s="203">
        <f>IF(N1265="snížená",J1265,0)</f>
        <v>0</v>
      </c>
      <c r="BG1265" s="203">
        <f>IF(N1265="zákl. přenesená",J1265,0)</f>
        <v>0</v>
      </c>
      <c r="BH1265" s="203">
        <f>IF(N1265="sníž. přenesená",J1265,0)</f>
        <v>0</v>
      </c>
      <c r="BI1265" s="203">
        <f>IF(N1265="nulová",J1265,0)</f>
        <v>0</v>
      </c>
      <c r="BJ1265" s="17" t="s">
        <v>85</v>
      </c>
      <c r="BK1265" s="203">
        <f>ROUND(I1265*H1265,2)</f>
        <v>9550</v>
      </c>
      <c r="BL1265" s="17" t="s">
        <v>264</v>
      </c>
      <c r="BM1265" s="202" t="s">
        <v>1898</v>
      </c>
    </row>
    <row r="1266" spans="1:65" s="1" customFormat="1" ht="29.25">
      <c r="A1266" s="34"/>
      <c r="B1266" s="35"/>
      <c r="C1266" s="36"/>
      <c r="D1266" s="206" t="s">
        <v>415</v>
      </c>
      <c r="E1266" s="36"/>
      <c r="F1266" s="246" t="s">
        <v>1882</v>
      </c>
      <c r="G1266" s="36"/>
      <c r="H1266" s="36"/>
      <c r="I1266" s="247"/>
      <c r="J1266" s="36"/>
      <c r="K1266" s="36"/>
      <c r="L1266" s="39"/>
      <c r="M1266" s="248"/>
      <c r="N1266" s="249"/>
      <c r="O1266" s="71"/>
      <c r="P1266" s="71"/>
      <c r="Q1266" s="71"/>
      <c r="R1266" s="71"/>
      <c r="S1266" s="71"/>
      <c r="T1266" s="72"/>
      <c r="U1266" s="34"/>
      <c r="V1266" s="34"/>
      <c r="W1266" s="34"/>
      <c r="X1266" s="34"/>
      <c r="Y1266" s="34"/>
      <c r="Z1266" s="34"/>
      <c r="AA1266" s="34"/>
      <c r="AB1266" s="34"/>
      <c r="AC1266" s="34"/>
      <c r="AD1266" s="34"/>
      <c r="AE1266" s="34"/>
      <c r="AT1266" s="17" t="s">
        <v>415</v>
      </c>
      <c r="AU1266" s="17" t="s">
        <v>87</v>
      </c>
    </row>
    <row r="1267" spans="1:65" s="1" customFormat="1" ht="55.5" customHeight="1">
      <c r="A1267" s="34"/>
      <c r="B1267" s="35"/>
      <c r="C1267" s="192" t="s">
        <v>1899</v>
      </c>
      <c r="D1267" s="192" t="s">
        <v>173</v>
      </c>
      <c r="E1267" s="193" t="s">
        <v>1900</v>
      </c>
      <c r="F1267" s="194" t="s">
        <v>1901</v>
      </c>
      <c r="G1267" s="195" t="s">
        <v>308</v>
      </c>
      <c r="H1267" s="196">
        <v>1</v>
      </c>
      <c r="I1267" s="197">
        <v>18015</v>
      </c>
      <c r="J1267" s="196">
        <f>ROUND(I1267*H1267,2)</f>
        <v>18015</v>
      </c>
      <c r="K1267" s="194" t="s">
        <v>1</v>
      </c>
      <c r="L1267" s="39"/>
      <c r="M1267" s="198" t="s">
        <v>1</v>
      </c>
      <c r="N1267" s="199" t="s">
        <v>42</v>
      </c>
      <c r="O1267" s="71"/>
      <c r="P1267" s="200">
        <f>O1267*H1267</f>
        <v>0</v>
      </c>
      <c r="Q1267" s="200">
        <v>0</v>
      </c>
      <c r="R1267" s="200">
        <f>Q1267*H1267</f>
        <v>0</v>
      </c>
      <c r="S1267" s="200">
        <v>0</v>
      </c>
      <c r="T1267" s="201">
        <f>S1267*H1267</f>
        <v>0</v>
      </c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  <c r="AR1267" s="202" t="s">
        <v>264</v>
      </c>
      <c r="AT1267" s="202" t="s">
        <v>173</v>
      </c>
      <c r="AU1267" s="202" t="s">
        <v>87</v>
      </c>
      <c r="AY1267" s="17" t="s">
        <v>171</v>
      </c>
      <c r="BE1267" s="203">
        <f>IF(N1267="základní",J1267,0)</f>
        <v>18015</v>
      </c>
      <c r="BF1267" s="203">
        <f>IF(N1267="snížená",J1267,0)</f>
        <v>0</v>
      </c>
      <c r="BG1267" s="203">
        <f>IF(N1267="zákl. přenesená",J1267,0)</f>
        <v>0</v>
      </c>
      <c r="BH1267" s="203">
        <f>IF(N1267="sníž. přenesená",J1267,0)</f>
        <v>0</v>
      </c>
      <c r="BI1267" s="203">
        <f>IF(N1267="nulová",J1267,0)</f>
        <v>0</v>
      </c>
      <c r="BJ1267" s="17" t="s">
        <v>85</v>
      </c>
      <c r="BK1267" s="203">
        <f>ROUND(I1267*H1267,2)</f>
        <v>18015</v>
      </c>
      <c r="BL1267" s="17" t="s">
        <v>264</v>
      </c>
      <c r="BM1267" s="202" t="s">
        <v>1902</v>
      </c>
    </row>
    <row r="1268" spans="1:65" s="1" customFormat="1" ht="29.25">
      <c r="A1268" s="34"/>
      <c r="B1268" s="35"/>
      <c r="C1268" s="36"/>
      <c r="D1268" s="206" t="s">
        <v>415</v>
      </c>
      <c r="E1268" s="36"/>
      <c r="F1268" s="246" t="s">
        <v>1882</v>
      </c>
      <c r="G1268" s="36"/>
      <c r="H1268" s="36"/>
      <c r="I1268" s="247"/>
      <c r="J1268" s="36"/>
      <c r="K1268" s="36"/>
      <c r="L1268" s="39"/>
      <c r="M1268" s="248"/>
      <c r="N1268" s="249"/>
      <c r="O1268" s="71"/>
      <c r="P1268" s="71"/>
      <c r="Q1268" s="71"/>
      <c r="R1268" s="71"/>
      <c r="S1268" s="71"/>
      <c r="T1268" s="72"/>
      <c r="U1268" s="34"/>
      <c r="V1268" s="34"/>
      <c r="W1268" s="34"/>
      <c r="X1268" s="34"/>
      <c r="Y1268" s="34"/>
      <c r="Z1268" s="34"/>
      <c r="AA1268" s="34"/>
      <c r="AB1268" s="34"/>
      <c r="AC1268" s="34"/>
      <c r="AD1268" s="34"/>
      <c r="AE1268" s="34"/>
      <c r="AT1268" s="17" t="s">
        <v>415</v>
      </c>
      <c r="AU1268" s="17" t="s">
        <v>87</v>
      </c>
    </row>
    <row r="1269" spans="1:65" s="1" customFormat="1" ht="55.5" customHeight="1">
      <c r="A1269" s="34"/>
      <c r="B1269" s="35"/>
      <c r="C1269" s="192" t="s">
        <v>1903</v>
      </c>
      <c r="D1269" s="192" t="s">
        <v>173</v>
      </c>
      <c r="E1269" s="193" t="s">
        <v>1904</v>
      </c>
      <c r="F1269" s="194" t="s">
        <v>1905</v>
      </c>
      <c r="G1269" s="195" t="s">
        <v>308</v>
      </c>
      <c r="H1269" s="196">
        <v>2</v>
      </c>
      <c r="I1269" s="197">
        <v>7348</v>
      </c>
      <c r="J1269" s="196">
        <f>ROUND(I1269*H1269,2)</f>
        <v>14696</v>
      </c>
      <c r="K1269" s="194" t="s">
        <v>1</v>
      </c>
      <c r="L1269" s="39"/>
      <c r="M1269" s="198" t="s">
        <v>1</v>
      </c>
      <c r="N1269" s="199" t="s">
        <v>42</v>
      </c>
      <c r="O1269" s="71"/>
      <c r="P1269" s="200">
        <f>O1269*H1269</f>
        <v>0</v>
      </c>
      <c r="Q1269" s="200">
        <v>0</v>
      </c>
      <c r="R1269" s="200">
        <f>Q1269*H1269</f>
        <v>0</v>
      </c>
      <c r="S1269" s="200">
        <v>0</v>
      </c>
      <c r="T1269" s="201">
        <f>S1269*H1269</f>
        <v>0</v>
      </c>
      <c r="U1269" s="34"/>
      <c r="V1269" s="34"/>
      <c r="W1269" s="34"/>
      <c r="X1269" s="34"/>
      <c r="Y1269" s="34"/>
      <c r="Z1269" s="34"/>
      <c r="AA1269" s="34"/>
      <c r="AB1269" s="34"/>
      <c r="AC1269" s="34"/>
      <c r="AD1269" s="34"/>
      <c r="AE1269" s="34"/>
      <c r="AR1269" s="202" t="s">
        <v>264</v>
      </c>
      <c r="AT1269" s="202" t="s">
        <v>173</v>
      </c>
      <c r="AU1269" s="202" t="s">
        <v>87</v>
      </c>
      <c r="AY1269" s="17" t="s">
        <v>171</v>
      </c>
      <c r="BE1269" s="203">
        <f>IF(N1269="základní",J1269,0)</f>
        <v>14696</v>
      </c>
      <c r="BF1269" s="203">
        <f>IF(N1269="snížená",J1269,0)</f>
        <v>0</v>
      </c>
      <c r="BG1269" s="203">
        <f>IF(N1269="zákl. přenesená",J1269,0)</f>
        <v>0</v>
      </c>
      <c r="BH1269" s="203">
        <f>IF(N1269="sníž. přenesená",J1269,0)</f>
        <v>0</v>
      </c>
      <c r="BI1269" s="203">
        <f>IF(N1269="nulová",J1269,0)</f>
        <v>0</v>
      </c>
      <c r="BJ1269" s="17" t="s">
        <v>85</v>
      </c>
      <c r="BK1269" s="203">
        <f>ROUND(I1269*H1269,2)</f>
        <v>14696</v>
      </c>
      <c r="BL1269" s="17" t="s">
        <v>264</v>
      </c>
      <c r="BM1269" s="202" t="s">
        <v>1906</v>
      </c>
    </row>
    <row r="1270" spans="1:65" s="1" customFormat="1" ht="29.25">
      <c r="A1270" s="34"/>
      <c r="B1270" s="35"/>
      <c r="C1270" s="36"/>
      <c r="D1270" s="206" t="s">
        <v>415</v>
      </c>
      <c r="E1270" s="36"/>
      <c r="F1270" s="246" t="s">
        <v>1882</v>
      </c>
      <c r="G1270" s="36"/>
      <c r="H1270" s="36"/>
      <c r="I1270" s="247"/>
      <c r="J1270" s="36"/>
      <c r="K1270" s="36"/>
      <c r="L1270" s="39"/>
      <c r="M1270" s="248"/>
      <c r="N1270" s="249"/>
      <c r="O1270" s="71"/>
      <c r="P1270" s="71"/>
      <c r="Q1270" s="71"/>
      <c r="R1270" s="71"/>
      <c r="S1270" s="71"/>
      <c r="T1270" s="72"/>
      <c r="U1270" s="34"/>
      <c r="V1270" s="34"/>
      <c r="W1270" s="34"/>
      <c r="X1270" s="34"/>
      <c r="Y1270" s="34"/>
      <c r="Z1270" s="34"/>
      <c r="AA1270" s="34"/>
      <c r="AB1270" s="34"/>
      <c r="AC1270" s="34"/>
      <c r="AD1270" s="34"/>
      <c r="AE1270" s="34"/>
      <c r="AT1270" s="17" t="s">
        <v>415</v>
      </c>
      <c r="AU1270" s="17" t="s">
        <v>87</v>
      </c>
    </row>
    <row r="1271" spans="1:65" s="1" customFormat="1" ht="44.25" customHeight="1">
      <c r="A1271" s="34"/>
      <c r="B1271" s="35"/>
      <c r="C1271" s="192" t="s">
        <v>1907</v>
      </c>
      <c r="D1271" s="192" t="s">
        <v>173</v>
      </c>
      <c r="E1271" s="193" t="s">
        <v>1908</v>
      </c>
      <c r="F1271" s="194" t="s">
        <v>1909</v>
      </c>
      <c r="G1271" s="195" t="s">
        <v>308</v>
      </c>
      <c r="H1271" s="196">
        <v>2</v>
      </c>
      <c r="I1271" s="197">
        <v>14428</v>
      </c>
      <c r="J1271" s="196">
        <f>ROUND(I1271*H1271,2)</f>
        <v>28856</v>
      </c>
      <c r="K1271" s="194" t="s">
        <v>1</v>
      </c>
      <c r="L1271" s="39"/>
      <c r="M1271" s="198" t="s">
        <v>1</v>
      </c>
      <c r="N1271" s="199" t="s">
        <v>42</v>
      </c>
      <c r="O1271" s="71"/>
      <c r="P1271" s="200">
        <f>O1271*H1271</f>
        <v>0</v>
      </c>
      <c r="Q1271" s="200">
        <v>0</v>
      </c>
      <c r="R1271" s="200">
        <f>Q1271*H1271</f>
        <v>0</v>
      </c>
      <c r="S1271" s="200">
        <v>0</v>
      </c>
      <c r="T1271" s="201">
        <f>S1271*H1271</f>
        <v>0</v>
      </c>
      <c r="U1271" s="34"/>
      <c r="V1271" s="34"/>
      <c r="W1271" s="34"/>
      <c r="X1271" s="34"/>
      <c r="Y1271" s="34"/>
      <c r="Z1271" s="34"/>
      <c r="AA1271" s="34"/>
      <c r="AB1271" s="34"/>
      <c r="AC1271" s="34"/>
      <c r="AD1271" s="34"/>
      <c r="AE1271" s="34"/>
      <c r="AR1271" s="202" t="s">
        <v>264</v>
      </c>
      <c r="AT1271" s="202" t="s">
        <v>173</v>
      </c>
      <c r="AU1271" s="202" t="s">
        <v>87</v>
      </c>
      <c r="AY1271" s="17" t="s">
        <v>171</v>
      </c>
      <c r="BE1271" s="203">
        <f>IF(N1271="základní",J1271,0)</f>
        <v>28856</v>
      </c>
      <c r="BF1271" s="203">
        <f>IF(N1271="snížená",J1271,0)</f>
        <v>0</v>
      </c>
      <c r="BG1271" s="203">
        <f>IF(N1271="zákl. přenesená",J1271,0)</f>
        <v>0</v>
      </c>
      <c r="BH1271" s="203">
        <f>IF(N1271="sníž. přenesená",J1271,0)</f>
        <v>0</v>
      </c>
      <c r="BI1271" s="203">
        <f>IF(N1271="nulová",J1271,0)</f>
        <v>0</v>
      </c>
      <c r="BJ1271" s="17" t="s">
        <v>85</v>
      </c>
      <c r="BK1271" s="203">
        <f>ROUND(I1271*H1271,2)</f>
        <v>28856</v>
      </c>
      <c r="BL1271" s="17" t="s">
        <v>264</v>
      </c>
      <c r="BM1271" s="202" t="s">
        <v>1910</v>
      </c>
    </row>
    <row r="1272" spans="1:65" s="1" customFormat="1" ht="39">
      <c r="A1272" s="34"/>
      <c r="B1272" s="35"/>
      <c r="C1272" s="36"/>
      <c r="D1272" s="206" t="s">
        <v>415</v>
      </c>
      <c r="E1272" s="36"/>
      <c r="F1272" s="246" t="s">
        <v>1911</v>
      </c>
      <c r="G1272" s="36"/>
      <c r="H1272" s="36"/>
      <c r="I1272" s="247"/>
      <c r="J1272" s="36"/>
      <c r="K1272" s="36"/>
      <c r="L1272" s="39"/>
      <c r="M1272" s="248"/>
      <c r="N1272" s="249"/>
      <c r="O1272" s="71"/>
      <c r="P1272" s="71"/>
      <c r="Q1272" s="71"/>
      <c r="R1272" s="71"/>
      <c r="S1272" s="71"/>
      <c r="T1272" s="72"/>
      <c r="U1272" s="34"/>
      <c r="V1272" s="34"/>
      <c r="W1272" s="34"/>
      <c r="X1272" s="34"/>
      <c r="Y1272" s="34"/>
      <c r="Z1272" s="34"/>
      <c r="AA1272" s="34"/>
      <c r="AB1272" s="34"/>
      <c r="AC1272" s="34"/>
      <c r="AD1272" s="34"/>
      <c r="AE1272" s="34"/>
      <c r="AT1272" s="17" t="s">
        <v>415</v>
      </c>
      <c r="AU1272" s="17" t="s">
        <v>87</v>
      </c>
    </row>
    <row r="1273" spans="1:65" s="1" customFormat="1" ht="44.25" customHeight="1">
      <c r="A1273" s="34"/>
      <c r="B1273" s="35"/>
      <c r="C1273" s="192" t="s">
        <v>1912</v>
      </c>
      <c r="D1273" s="192" t="s">
        <v>173</v>
      </c>
      <c r="E1273" s="193" t="s">
        <v>1913</v>
      </c>
      <c r="F1273" s="194" t="s">
        <v>1914</v>
      </c>
      <c r="G1273" s="195" t="s">
        <v>308</v>
      </c>
      <c r="H1273" s="196">
        <v>1</v>
      </c>
      <c r="I1273" s="197">
        <v>8606</v>
      </c>
      <c r="J1273" s="196">
        <f>ROUND(I1273*H1273,2)</f>
        <v>8606</v>
      </c>
      <c r="K1273" s="194" t="s">
        <v>1</v>
      </c>
      <c r="L1273" s="39"/>
      <c r="M1273" s="198" t="s">
        <v>1</v>
      </c>
      <c r="N1273" s="199" t="s">
        <v>42</v>
      </c>
      <c r="O1273" s="71"/>
      <c r="P1273" s="200">
        <f>O1273*H1273</f>
        <v>0</v>
      </c>
      <c r="Q1273" s="200">
        <v>0</v>
      </c>
      <c r="R1273" s="200">
        <f>Q1273*H1273</f>
        <v>0</v>
      </c>
      <c r="S1273" s="200">
        <v>0</v>
      </c>
      <c r="T1273" s="201">
        <f>S1273*H1273</f>
        <v>0</v>
      </c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R1273" s="202" t="s">
        <v>264</v>
      </c>
      <c r="AT1273" s="202" t="s">
        <v>173</v>
      </c>
      <c r="AU1273" s="202" t="s">
        <v>87</v>
      </c>
      <c r="AY1273" s="17" t="s">
        <v>171</v>
      </c>
      <c r="BE1273" s="203">
        <f>IF(N1273="základní",J1273,0)</f>
        <v>8606</v>
      </c>
      <c r="BF1273" s="203">
        <f>IF(N1273="snížená",J1273,0)</f>
        <v>0</v>
      </c>
      <c r="BG1273" s="203">
        <f>IF(N1273="zákl. přenesená",J1273,0)</f>
        <v>0</v>
      </c>
      <c r="BH1273" s="203">
        <f>IF(N1273="sníž. přenesená",J1273,0)</f>
        <v>0</v>
      </c>
      <c r="BI1273" s="203">
        <f>IF(N1273="nulová",J1273,0)</f>
        <v>0</v>
      </c>
      <c r="BJ1273" s="17" t="s">
        <v>85</v>
      </c>
      <c r="BK1273" s="203">
        <f>ROUND(I1273*H1273,2)</f>
        <v>8606</v>
      </c>
      <c r="BL1273" s="17" t="s">
        <v>264</v>
      </c>
      <c r="BM1273" s="202" t="s">
        <v>1915</v>
      </c>
    </row>
    <row r="1274" spans="1:65" s="1" customFormat="1" ht="39">
      <c r="A1274" s="34"/>
      <c r="B1274" s="35"/>
      <c r="C1274" s="36"/>
      <c r="D1274" s="206" t="s">
        <v>415</v>
      </c>
      <c r="E1274" s="36"/>
      <c r="F1274" s="246" t="s">
        <v>1916</v>
      </c>
      <c r="G1274" s="36"/>
      <c r="H1274" s="36"/>
      <c r="I1274" s="247"/>
      <c r="J1274" s="36"/>
      <c r="K1274" s="36"/>
      <c r="L1274" s="39"/>
      <c r="M1274" s="248"/>
      <c r="N1274" s="249"/>
      <c r="O1274" s="71"/>
      <c r="P1274" s="71"/>
      <c r="Q1274" s="71"/>
      <c r="R1274" s="71"/>
      <c r="S1274" s="71"/>
      <c r="T1274" s="72"/>
      <c r="U1274" s="34"/>
      <c r="V1274" s="34"/>
      <c r="W1274" s="34"/>
      <c r="X1274" s="34"/>
      <c r="Y1274" s="34"/>
      <c r="Z1274" s="34"/>
      <c r="AA1274" s="34"/>
      <c r="AB1274" s="34"/>
      <c r="AC1274" s="34"/>
      <c r="AD1274" s="34"/>
      <c r="AE1274" s="34"/>
      <c r="AT1274" s="17" t="s">
        <v>415</v>
      </c>
      <c r="AU1274" s="17" t="s">
        <v>87</v>
      </c>
    </row>
    <row r="1275" spans="1:65" s="1" customFormat="1" ht="44.25" customHeight="1">
      <c r="A1275" s="34"/>
      <c r="B1275" s="35"/>
      <c r="C1275" s="192" t="s">
        <v>1917</v>
      </c>
      <c r="D1275" s="192" t="s">
        <v>173</v>
      </c>
      <c r="E1275" s="193" t="s">
        <v>1918</v>
      </c>
      <c r="F1275" s="194" t="s">
        <v>1919</v>
      </c>
      <c r="G1275" s="195" t="s">
        <v>308</v>
      </c>
      <c r="H1275" s="196">
        <v>2</v>
      </c>
      <c r="I1275" s="197">
        <v>11708</v>
      </c>
      <c r="J1275" s="196">
        <f>ROUND(I1275*H1275,2)</f>
        <v>23416</v>
      </c>
      <c r="K1275" s="194" t="s">
        <v>1</v>
      </c>
      <c r="L1275" s="39"/>
      <c r="M1275" s="198" t="s">
        <v>1</v>
      </c>
      <c r="N1275" s="199" t="s">
        <v>42</v>
      </c>
      <c r="O1275" s="71"/>
      <c r="P1275" s="200">
        <f>O1275*H1275</f>
        <v>0</v>
      </c>
      <c r="Q1275" s="200">
        <v>0</v>
      </c>
      <c r="R1275" s="200">
        <f>Q1275*H1275</f>
        <v>0</v>
      </c>
      <c r="S1275" s="200">
        <v>0</v>
      </c>
      <c r="T1275" s="201">
        <f>S1275*H1275</f>
        <v>0</v>
      </c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  <c r="AR1275" s="202" t="s">
        <v>264</v>
      </c>
      <c r="AT1275" s="202" t="s">
        <v>173</v>
      </c>
      <c r="AU1275" s="202" t="s">
        <v>87</v>
      </c>
      <c r="AY1275" s="17" t="s">
        <v>171</v>
      </c>
      <c r="BE1275" s="203">
        <f>IF(N1275="základní",J1275,0)</f>
        <v>23416</v>
      </c>
      <c r="BF1275" s="203">
        <f>IF(N1275="snížená",J1275,0)</f>
        <v>0</v>
      </c>
      <c r="BG1275" s="203">
        <f>IF(N1275="zákl. přenesená",J1275,0)</f>
        <v>0</v>
      </c>
      <c r="BH1275" s="203">
        <f>IF(N1275="sníž. přenesená",J1275,0)</f>
        <v>0</v>
      </c>
      <c r="BI1275" s="203">
        <f>IF(N1275="nulová",J1275,0)</f>
        <v>0</v>
      </c>
      <c r="BJ1275" s="17" t="s">
        <v>85</v>
      </c>
      <c r="BK1275" s="203">
        <f>ROUND(I1275*H1275,2)</f>
        <v>23416</v>
      </c>
      <c r="BL1275" s="17" t="s">
        <v>264</v>
      </c>
      <c r="BM1275" s="202" t="s">
        <v>1920</v>
      </c>
    </row>
    <row r="1276" spans="1:65" s="1" customFormat="1" ht="29.25">
      <c r="A1276" s="34"/>
      <c r="B1276" s="35"/>
      <c r="C1276" s="36"/>
      <c r="D1276" s="206" t="s">
        <v>415</v>
      </c>
      <c r="E1276" s="36"/>
      <c r="F1276" s="246" t="s">
        <v>1921</v>
      </c>
      <c r="G1276" s="36"/>
      <c r="H1276" s="36"/>
      <c r="I1276" s="247"/>
      <c r="J1276" s="36"/>
      <c r="K1276" s="36"/>
      <c r="L1276" s="39"/>
      <c r="M1276" s="248"/>
      <c r="N1276" s="249"/>
      <c r="O1276" s="71"/>
      <c r="P1276" s="71"/>
      <c r="Q1276" s="71"/>
      <c r="R1276" s="71"/>
      <c r="S1276" s="71"/>
      <c r="T1276" s="72"/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T1276" s="17" t="s">
        <v>415</v>
      </c>
      <c r="AU1276" s="17" t="s">
        <v>87</v>
      </c>
    </row>
    <row r="1277" spans="1:65" s="1" customFormat="1" ht="44.25" customHeight="1">
      <c r="A1277" s="34"/>
      <c r="B1277" s="35"/>
      <c r="C1277" s="192" t="s">
        <v>1922</v>
      </c>
      <c r="D1277" s="192" t="s">
        <v>173</v>
      </c>
      <c r="E1277" s="193" t="s">
        <v>1923</v>
      </c>
      <c r="F1277" s="194" t="s">
        <v>1924</v>
      </c>
      <c r="G1277" s="195" t="s">
        <v>308</v>
      </c>
      <c r="H1277" s="196">
        <v>5</v>
      </c>
      <c r="I1277" s="197">
        <v>10850</v>
      </c>
      <c r="J1277" s="196">
        <f>ROUND(I1277*H1277,2)</f>
        <v>54250</v>
      </c>
      <c r="K1277" s="194" t="s">
        <v>1</v>
      </c>
      <c r="L1277" s="39"/>
      <c r="M1277" s="198" t="s">
        <v>1</v>
      </c>
      <c r="N1277" s="199" t="s">
        <v>42</v>
      </c>
      <c r="O1277" s="71"/>
      <c r="P1277" s="200">
        <f>O1277*H1277</f>
        <v>0</v>
      </c>
      <c r="Q1277" s="200">
        <v>0</v>
      </c>
      <c r="R1277" s="200">
        <f>Q1277*H1277</f>
        <v>0</v>
      </c>
      <c r="S1277" s="200">
        <v>0</v>
      </c>
      <c r="T1277" s="201">
        <f>S1277*H1277</f>
        <v>0</v>
      </c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R1277" s="202" t="s">
        <v>264</v>
      </c>
      <c r="AT1277" s="202" t="s">
        <v>173</v>
      </c>
      <c r="AU1277" s="202" t="s">
        <v>87</v>
      </c>
      <c r="AY1277" s="17" t="s">
        <v>171</v>
      </c>
      <c r="BE1277" s="203">
        <f>IF(N1277="základní",J1277,0)</f>
        <v>54250</v>
      </c>
      <c r="BF1277" s="203">
        <f>IF(N1277="snížená",J1277,0)</f>
        <v>0</v>
      </c>
      <c r="BG1277" s="203">
        <f>IF(N1277="zákl. přenesená",J1277,0)</f>
        <v>0</v>
      </c>
      <c r="BH1277" s="203">
        <f>IF(N1277="sníž. přenesená",J1277,0)</f>
        <v>0</v>
      </c>
      <c r="BI1277" s="203">
        <f>IF(N1277="nulová",J1277,0)</f>
        <v>0</v>
      </c>
      <c r="BJ1277" s="17" t="s">
        <v>85</v>
      </c>
      <c r="BK1277" s="203">
        <f>ROUND(I1277*H1277,2)</f>
        <v>54250</v>
      </c>
      <c r="BL1277" s="17" t="s">
        <v>264</v>
      </c>
      <c r="BM1277" s="202" t="s">
        <v>1925</v>
      </c>
    </row>
    <row r="1278" spans="1:65" s="1" customFormat="1" ht="29.25">
      <c r="A1278" s="34"/>
      <c r="B1278" s="35"/>
      <c r="C1278" s="36"/>
      <c r="D1278" s="206" t="s">
        <v>415</v>
      </c>
      <c r="E1278" s="36"/>
      <c r="F1278" s="246" t="s">
        <v>1921</v>
      </c>
      <c r="G1278" s="36"/>
      <c r="H1278" s="36"/>
      <c r="I1278" s="247"/>
      <c r="J1278" s="36"/>
      <c r="K1278" s="36"/>
      <c r="L1278" s="39"/>
      <c r="M1278" s="248"/>
      <c r="N1278" s="249"/>
      <c r="O1278" s="71"/>
      <c r="P1278" s="71"/>
      <c r="Q1278" s="71"/>
      <c r="R1278" s="71"/>
      <c r="S1278" s="71"/>
      <c r="T1278" s="72"/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T1278" s="17" t="s">
        <v>415</v>
      </c>
      <c r="AU1278" s="17" t="s">
        <v>87</v>
      </c>
    </row>
    <row r="1279" spans="1:65" s="1" customFormat="1" ht="44.25" customHeight="1">
      <c r="A1279" s="34"/>
      <c r="B1279" s="35"/>
      <c r="C1279" s="192" t="s">
        <v>545</v>
      </c>
      <c r="D1279" s="192" t="s">
        <v>173</v>
      </c>
      <c r="E1279" s="193" t="s">
        <v>1926</v>
      </c>
      <c r="F1279" s="194" t="s">
        <v>1927</v>
      </c>
      <c r="G1279" s="195" t="s">
        <v>308</v>
      </c>
      <c r="H1279" s="196">
        <v>2</v>
      </c>
      <c r="I1279" s="197">
        <v>7029</v>
      </c>
      <c r="J1279" s="196">
        <f>ROUND(I1279*H1279,2)</f>
        <v>14058</v>
      </c>
      <c r="K1279" s="194" t="s">
        <v>1</v>
      </c>
      <c r="L1279" s="39"/>
      <c r="M1279" s="198" t="s">
        <v>1</v>
      </c>
      <c r="N1279" s="199" t="s">
        <v>42</v>
      </c>
      <c r="O1279" s="71"/>
      <c r="P1279" s="200">
        <f>O1279*H1279</f>
        <v>0</v>
      </c>
      <c r="Q1279" s="200">
        <v>0</v>
      </c>
      <c r="R1279" s="200">
        <f>Q1279*H1279</f>
        <v>0</v>
      </c>
      <c r="S1279" s="200">
        <v>0</v>
      </c>
      <c r="T1279" s="201">
        <f>S1279*H1279</f>
        <v>0</v>
      </c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R1279" s="202" t="s">
        <v>264</v>
      </c>
      <c r="AT1279" s="202" t="s">
        <v>173</v>
      </c>
      <c r="AU1279" s="202" t="s">
        <v>87</v>
      </c>
      <c r="AY1279" s="17" t="s">
        <v>171</v>
      </c>
      <c r="BE1279" s="203">
        <f>IF(N1279="základní",J1279,0)</f>
        <v>14058</v>
      </c>
      <c r="BF1279" s="203">
        <f>IF(N1279="snížená",J1279,0)</f>
        <v>0</v>
      </c>
      <c r="BG1279" s="203">
        <f>IF(N1279="zákl. přenesená",J1279,0)</f>
        <v>0</v>
      </c>
      <c r="BH1279" s="203">
        <f>IF(N1279="sníž. přenesená",J1279,0)</f>
        <v>0</v>
      </c>
      <c r="BI1279" s="203">
        <f>IF(N1279="nulová",J1279,0)</f>
        <v>0</v>
      </c>
      <c r="BJ1279" s="17" t="s">
        <v>85</v>
      </c>
      <c r="BK1279" s="203">
        <f>ROUND(I1279*H1279,2)</f>
        <v>14058</v>
      </c>
      <c r="BL1279" s="17" t="s">
        <v>264</v>
      </c>
      <c r="BM1279" s="202" t="s">
        <v>1928</v>
      </c>
    </row>
    <row r="1280" spans="1:65" s="1" customFormat="1" ht="29.25">
      <c r="A1280" s="34"/>
      <c r="B1280" s="35"/>
      <c r="C1280" s="36"/>
      <c r="D1280" s="206" t="s">
        <v>415</v>
      </c>
      <c r="E1280" s="36"/>
      <c r="F1280" s="246" t="s">
        <v>1921</v>
      </c>
      <c r="G1280" s="36"/>
      <c r="H1280" s="36"/>
      <c r="I1280" s="247"/>
      <c r="J1280" s="36"/>
      <c r="K1280" s="36"/>
      <c r="L1280" s="39"/>
      <c r="M1280" s="248"/>
      <c r="N1280" s="249"/>
      <c r="O1280" s="71"/>
      <c r="P1280" s="71"/>
      <c r="Q1280" s="71"/>
      <c r="R1280" s="71"/>
      <c r="S1280" s="71"/>
      <c r="T1280" s="72"/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T1280" s="17" t="s">
        <v>415</v>
      </c>
      <c r="AU1280" s="17" t="s">
        <v>87</v>
      </c>
    </row>
    <row r="1281" spans="1:65" s="1" customFormat="1" ht="49.15" customHeight="1">
      <c r="A1281" s="34"/>
      <c r="B1281" s="35"/>
      <c r="C1281" s="192" t="s">
        <v>1929</v>
      </c>
      <c r="D1281" s="192" t="s">
        <v>173</v>
      </c>
      <c r="E1281" s="193" t="s">
        <v>1930</v>
      </c>
      <c r="F1281" s="194" t="s">
        <v>1931</v>
      </c>
      <c r="G1281" s="195" t="s">
        <v>308</v>
      </c>
      <c r="H1281" s="196">
        <v>1</v>
      </c>
      <c r="I1281" s="197">
        <v>75000</v>
      </c>
      <c r="J1281" s="196">
        <f>ROUND(I1281*H1281,2)</f>
        <v>75000</v>
      </c>
      <c r="K1281" s="194" t="s">
        <v>1</v>
      </c>
      <c r="L1281" s="39"/>
      <c r="M1281" s="198" t="s">
        <v>1</v>
      </c>
      <c r="N1281" s="199" t="s">
        <v>42</v>
      </c>
      <c r="O1281" s="71"/>
      <c r="P1281" s="200">
        <f>O1281*H1281</f>
        <v>0</v>
      </c>
      <c r="Q1281" s="200">
        <v>0</v>
      </c>
      <c r="R1281" s="200">
        <f>Q1281*H1281</f>
        <v>0</v>
      </c>
      <c r="S1281" s="200">
        <v>0</v>
      </c>
      <c r="T1281" s="201">
        <f>S1281*H1281</f>
        <v>0</v>
      </c>
      <c r="U1281" s="34"/>
      <c r="V1281" s="34"/>
      <c r="W1281" s="34"/>
      <c r="X1281" s="34"/>
      <c r="Y1281" s="34"/>
      <c r="Z1281" s="34"/>
      <c r="AA1281" s="34"/>
      <c r="AB1281" s="34"/>
      <c r="AC1281" s="34"/>
      <c r="AD1281" s="34"/>
      <c r="AE1281" s="34"/>
      <c r="AR1281" s="202" t="s">
        <v>264</v>
      </c>
      <c r="AT1281" s="202" t="s">
        <v>173</v>
      </c>
      <c r="AU1281" s="202" t="s">
        <v>87</v>
      </c>
      <c r="AY1281" s="17" t="s">
        <v>171</v>
      </c>
      <c r="BE1281" s="203">
        <f>IF(N1281="základní",J1281,0)</f>
        <v>75000</v>
      </c>
      <c r="BF1281" s="203">
        <f>IF(N1281="snížená",J1281,0)</f>
        <v>0</v>
      </c>
      <c r="BG1281" s="203">
        <f>IF(N1281="zákl. přenesená",J1281,0)</f>
        <v>0</v>
      </c>
      <c r="BH1281" s="203">
        <f>IF(N1281="sníž. přenesená",J1281,0)</f>
        <v>0</v>
      </c>
      <c r="BI1281" s="203">
        <f>IF(N1281="nulová",J1281,0)</f>
        <v>0</v>
      </c>
      <c r="BJ1281" s="17" t="s">
        <v>85</v>
      </c>
      <c r="BK1281" s="203">
        <f>ROUND(I1281*H1281,2)</f>
        <v>75000</v>
      </c>
      <c r="BL1281" s="17" t="s">
        <v>264</v>
      </c>
      <c r="BM1281" s="202" t="s">
        <v>1932</v>
      </c>
    </row>
    <row r="1282" spans="1:65" s="1" customFormat="1" ht="19.5">
      <c r="A1282" s="34"/>
      <c r="B1282" s="35"/>
      <c r="C1282" s="36"/>
      <c r="D1282" s="206" t="s">
        <v>415</v>
      </c>
      <c r="E1282" s="36"/>
      <c r="F1282" s="246" t="s">
        <v>1933</v>
      </c>
      <c r="G1282" s="36"/>
      <c r="H1282" s="36"/>
      <c r="I1282" s="247"/>
      <c r="J1282" s="36"/>
      <c r="K1282" s="36"/>
      <c r="L1282" s="39"/>
      <c r="M1282" s="248"/>
      <c r="N1282" s="249"/>
      <c r="O1282" s="71"/>
      <c r="P1282" s="71"/>
      <c r="Q1282" s="71"/>
      <c r="R1282" s="71"/>
      <c r="S1282" s="71"/>
      <c r="T1282" s="72"/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T1282" s="17" t="s">
        <v>415</v>
      </c>
      <c r="AU1282" s="17" t="s">
        <v>87</v>
      </c>
    </row>
    <row r="1283" spans="1:65" s="11" customFormat="1" ht="25.9" customHeight="1">
      <c r="B1283" s="176"/>
      <c r="C1283" s="177"/>
      <c r="D1283" s="178" t="s">
        <v>76</v>
      </c>
      <c r="E1283" s="179" t="s">
        <v>1934</v>
      </c>
      <c r="F1283" s="179" t="s">
        <v>1935</v>
      </c>
      <c r="G1283" s="177"/>
      <c r="H1283" s="177"/>
      <c r="I1283" s="180"/>
      <c r="J1283" s="181">
        <f>BK1283</f>
        <v>868250</v>
      </c>
      <c r="K1283" s="177"/>
      <c r="L1283" s="182"/>
      <c r="M1283" s="183"/>
      <c r="N1283" s="184"/>
      <c r="O1283" s="184"/>
      <c r="P1283" s="185">
        <f>P1284</f>
        <v>0</v>
      </c>
      <c r="Q1283" s="184"/>
      <c r="R1283" s="185">
        <f>R1284</f>
        <v>0</v>
      </c>
      <c r="S1283" s="184"/>
      <c r="T1283" s="186">
        <f>T1284</f>
        <v>0</v>
      </c>
      <c r="AR1283" s="187" t="s">
        <v>178</v>
      </c>
      <c r="AT1283" s="188" t="s">
        <v>76</v>
      </c>
      <c r="AU1283" s="188" t="s">
        <v>77</v>
      </c>
      <c r="AY1283" s="187" t="s">
        <v>171</v>
      </c>
      <c r="BK1283" s="189">
        <f>BK1284</f>
        <v>868250</v>
      </c>
    </row>
    <row r="1284" spans="1:65" s="11" customFormat="1" ht="22.9" customHeight="1">
      <c r="B1284" s="176"/>
      <c r="C1284" s="177"/>
      <c r="D1284" s="178" t="s">
        <v>76</v>
      </c>
      <c r="E1284" s="190" t="s">
        <v>1936</v>
      </c>
      <c r="F1284" s="190" t="s">
        <v>1937</v>
      </c>
      <c r="G1284" s="177"/>
      <c r="H1284" s="177"/>
      <c r="I1284" s="180"/>
      <c r="J1284" s="191">
        <f>BK1284</f>
        <v>868250</v>
      </c>
      <c r="K1284" s="177"/>
      <c r="L1284" s="182"/>
      <c r="M1284" s="183"/>
      <c r="N1284" s="184"/>
      <c r="O1284" s="184"/>
      <c r="P1284" s="185">
        <f>SUM(P1285:P1286)</f>
        <v>0</v>
      </c>
      <c r="Q1284" s="184"/>
      <c r="R1284" s="185">
        <f>SUM(R1285:R1286)</f>
        <v>0</v>
      </c>
      <c r="S1284" s="184"/>
      <c r="T1284" s="186">
        <f>SUM(T1285:T1286)</f>
        <v>0</v>
      </c>
      <c r="AR1284" s="187" t="s">
        <v>178</v>
      </c>
      <c r="AT1284" s="188" t="s">
        <v>76</v>
      </c>
      <c r="AU1284" s="188" t="s">
        <v>85</v>
      </c>
      <c r="AY1284" s="187" t="s">
        <v>171</v>
      </c>
      <c r="BK1284" s="189">
        <f>SUM(BK1285:BK1286)</f>
        <v>868250</v>
      </c>
    </row>
    <row r="1285" spans="1:65" s="1" customFormat="1" ht="33" customHeight="1">
      <c r="A1285" s="34"/>
      <c r="B1285" s="35"/>
      <c r="C1285" s="192" t="s">
        <v>1938</v>
      </c>
      <c r="D1285" s="192" t="s">
        <v>173</v>
      </c>
      <c r="E1285" s="193" t="s">
        <v>1939</v>
      </c>
      <c r="F1285" s="194" t="s">
        <v>1940</v>
      </c>
      <c r="G1285" s="195" t="s">
        <v>308</v>
      </c>
      <c r="H1285" s="196">
        <v>1</v>
      </c>
      <c r="I1285" s="197">
        <v>868250</v>
      </c>
      <c r="J1285" s="196">
        <f>ROUND(I1285*H1285,2)</f>
        <v>868250</v>
      </c>
      <c r="K1285" s="194" t="s">
        <v>1</v>
      </c>
      <c r="L1285" s="39"/>
      <c r="M1285" s="198" t="s">
        <v>1</v>
      </c>
      <c r="N1285" s="199" t="s">
        <v>42</v>
      </c>
      <c r="O1285" s="71"/>
      <c r="P1285" s="200">
        <f>O1285*H1285</f>
        <v>0</v>
      </c>
      <c r="Q1285" s="200">
        <v>0</v>
      </c>
      <c r="R1285" s="200">
        <f>Q1285*H1285</f>
        <v>0</v>
      </c>
      <c r="S1285" s="200">
        <v>0</v>
      </c>
      <c r="T1285" s="201">
        <f>S1285*H1285</f>
        <v>0</v>
      </c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R1285" s="202" t="s">
        <v>1941</v>
      </c>
      <c r="AT1285" s="202" t="s">
        <v>173</v>
      </c>
      <c r="AU1285" s="202" t="s">
        <v>87</v>
      </c>
      <c r="AY1285" s="17" t="s">
        <v>171</v>
      </c>
      <c r="BE1285" s="203">
        <f>IF(N1285="základní",J1285,0)</f>
        <v>868250</v>
      </c>
      <c r="BF1285" s="203">
        <f>IF(N1285="snížená",J1285,0)</f>
        <v>0</v>
      </c>
      <c r="BG1285" s="203">
        <f>IF(N1285="zákl. přenesená",J1285,0)</f>
        <v>0</v>
      </c>
      <c r="BH1285" s="203">
        <f>IF(N1285="sníž. přenesená",J1285,0)</f>
        <v>0</v>
      </c>
      <c r="BI1285" s="203">
        <f>IF(N1285="nulová",J1285,0)</f>
        <v>0</v>
      </c>
      <c r="BJ1285" s="17" t="s">
        <v>85</v>
      </c>
      <c r="BK1285" s="203">
        <f>ROUND(I1285*H1285,2)</f>
        <v>868250</v>
      </c>
      <c r="BL1285" s="17" t="s">
        <v>1941</v>
      </c>
      <c r="BM1285" s="202" t="s">
        <v>1942</v>
      </c>
    </row>
    <row r="1286" spans="1:65" s="1" customFormat="1" ht="19.5">
      <c r="A1286" s="34"/>
      <c r="B1286" s="35"/>
      <c r="C1286" s="36"/>
      <c r="D1286" s="206" t="s">
        <v>415</v>
      </c>
      <c r="E1286" s="36"/>
      <c r="F1286" s="246" t="s">
        <v>1943</v>
      </c>
      <c r="G1286" s="36"/>
      <c r="H1286" s="36"/>
      <c r="I1286" s="247"/>
      <c r="J1286" s="36"/>
      <c r="K1286" s="36"/>
      <c r="L1286" s="39"/>
      <c r="M1286" s="261"/>
      <c r="N1286" s="262"/>
      <c r="O1286" s="263"/>
      <c r="P1286" s="263"/>
      <c r="Q1286" s="263"/>
      <c r="R1286" s="263"/>
      <c r="S1286" s="263"/>
      <c r="T1286" s="264"/>
      <c r="U1286" s="34"/>
      <c r="V1286" s="34"/>
      <c r="W1286" s="34"/>
      <c r="X1286" s="34"/>
      <c r="Y1286" s="34"/>
      <c r="Z1286" s="34"/>
      <c r="AA1286" s="34"/>
      <c r="AB1286" s="34"/>
      <c r="AC1286" s="34"/>
      <c r="AD1286" s="34"/>
      <c r="AE1286" s="34"/>
      <c r="AT1286" s="17" t="s">
        <v>415</v>
      </c>
      <c r="AU1286" s="17" t="s">
        <v>87</v>
      </c>
    </row>
    <row r="1287" spans="1:65" s="1" customFormat="1" ht="6.95" customHeight="1">
      <c r="A1287" s="34"/>
      <c r="B1287" s="54"/>
      <c r="C1287" s="55"/>
      <c r="D1287" s="55"/>
      <c r="E1287" s="55"/>
      <c r="F1287" s="55"/>
      <c r="G1287" s="55"/>
      <c r="H1287" s="55"/>
      <c r="I1287" s="55"/>
      <c r="J1287" s="55"/>
      <c r="K1287" s="55"/>
      <c r="L1287" s="39"/>
      <c r="M1287" s="34"/>
      <c r="O1287" s="34"/>
      <c r="P1287" s="34"/>
      <c r="Q1287" s="34"/>
      <c r="R1287" s="34"/>
      <c r="S1287" s="34"/>
      <c r="T1287" s="34"/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</row>
  </sheetData>
  <sheetProtection algorithmName="SHA-512" hashValue="ODMKLkhfk2A6m+wrOXUmHW2D27N0wKkq+eAeP34eP+TShJkkYvSQ5w7YxkyLX41mkdCGhcY0HuM4OOjpv0BC5A==" saltValue="r9edo/TA/d0U5qJIaZ6MUm3Z3dWrzDwsNYzT2uZh1hxmdb5vDNl21lnJ+fAake1/qLbeshDdqIAP8y3K425IzA==" spinCount="100000" sheet="1" objects="1" scenarios="1" formatColumns="0" formatRows="0" autoFilter="0"/>
  <autoFilter ref="C150:K1286"/>
  <mergeCells count="9">
    <mergeCell ref="E87:H87"/>
    <mergeCell ref="E141:H141"/>
    <mergeCell ref="E143:H14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90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s="1" customFormat="1" ht="12" customHeight="1">
      <c r="A8" s="34"/>
      <c r="B8" s="39"/>
      <c r="C8" s="34"/>
      <c r="D8" s="119" t="s">
        <v>114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1" customFormat="1" ht="16.5" customHeight="1">
      <c r="A9" s="34"/>
      <c r="B9" s="39"/>
      <c r="C9" s="34"/>
      <c r="D9" s="34"/>
      <c r="E9" s="322" t="s">
        <v>1944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2" customHeight="1">
      <c r="A11" s="34"/>
      <c r="B11" s="39"/>
      <c r="C11" s="34"/>
      <c r="D11" s="119" t="s">
        <v>17</v>
      </c>
      <c r="E11" s="34"/>
      <c r="F11" s="110" t="s">
        <v>1</v>
      </c>
      <c r="G11" s="34"/>
      <c r="H11" s="34"/>
      <c r="I11" s="119" t="s">
        <v>18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2" customHeight="1">
      <c r="A12" s="34"/>
      <c r="B12" s="39"/>
      <c r="C12" s="34"/>
      <c r="D12" s="119" t="s">
        <v>19</v>
      </c>
      <c r="E12" s="34"/>
      <c r="F12" s="110" t="s">
        <v>20</v>
      </c>
      <c r="G12" s="34"/>
      <c r="H12" s="34"/>
      <c r="I12" s="119" t="s">
        <v>21</v>
      </c>
      <c r="J12" s="120">
        <f>'Rekapitulace stavby'!AN8</f>
        <v>44733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22</v>
      </c>
      <c r="E14" s="34"/>
      <c r="F14" s="34"/>
      <c r="G14" s="34"/>
      <c r="H14" s="34"/>
      <c r="I14" s="119" t="s">
        <v>23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8" customHeight="1">
      <c r="A15" s="34"/>
      <c r="B15" s="39"/>
      <c r="C15" s="34"/>
      <c r="D15" s="34"/>
      <c r="E15" s="110" t="s">
        <v>24</v>
      </c>
      <c r="F15" s="34"/>
      <c r="G15" s="34"/>
      <c r="H15" s="34"/>
      <c r="I15" s="119" t="s">
        <v>25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2" customHeight="1">
      <c r="A17" s="34"/>
      <c r="B17" s="39"/>
      <c r="C17" s="34"/>
      <c r="D17" s="119" t="s">
        <v>26</v>
      </c>
      <c r="E17" s="34"/>
      <c r="F17" s="34"/>
      <c r="G17" s="34"/>
      <c r="H17" s="34"/>
      <c r="I17" s="119" t="s">
        <v>23</v>
      </c>
      <c r="J17" s="121" t="str">
        <f>'Rekapitulace stavby'!AN13</f>
        <v>14707551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18" customHeight="1">
      <c r="A18" s="34"/>
      <c r="B18" s="39"/>
      <c r="C18" s="34"/>
      <c r="D18" s="34"/>
      <c r="E18" s="324" t="str">
        <f>'Rekapitulace stavby'!E14</f>
        <v>STASKO plus,spol. s r.o.,Rolavská 10,K.Vary</v>
      </c>
      <c r="F18" s="325"/>
      <c r="G18" s="325"/>
      <c r="H18" s="325"/>
      <c r="I18" s="119" t="s">
        <v>25</v>
      </c>
      <c r="J18" s="121" t="str">
        <f>'Rekapitulace stavby'!AN14</f>
        <v>CZ14707551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23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18" customHeight="1">
      <c r="A21" s="34"/>
      <c r="B21" s="39"/>
      <c r="C21" s="34"/>
      <c r="D21" s="34"/>
      <c r="E21" s="110" t="s">
        <v>31</v>
      </c>
      <c r="F21" s="34"/>
      <c r="G21" s="34"/>
      <c r="H21" s="34"/>
      <c r="I21" s="119" t="s">
        <v>25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2" customHeight="1">
      <c r="A23" s="34"/>
      <c r="B23" s="39"/>
      <c r="C23" s="34"/>
      <c r="D23" s="119" t="s">
        <v>33</v>
      </c>
      <c r="E23" s="34"/>
      <c r="F23" s="34"/>
      <c r="G23" s="34"/>
      <c r="H23" s="34"/>
      <c r="I23" s="119" t="s">
        <v>23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18" customHeight="1">
      <c r="A24" s="34"/>
      <c r="B24" s="39"/>
      <c r="C24" s="34"/>
      <c r="D24" s="34"/>
      <c r="E24" s="110" t="s">
        <v>34</v>
      </c>
      <c r="F24" s="34"/>
      <c r="G24" s="34"/>
      <c r="H24" s="34"/>
      <c r="I24" s="119" t="s">
        <v>25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7" customFormat="1" ht="16.5" customHeight="1">
      <c r="A27" s="122"/>
      <c r="B27" s="123"/>
      <c r="C27" s="122"/>
      <c r="D27" s="122"/>
      <c r="E27" s="326" t="s">
        <v>1</v>
      </c>
      <c r="F27" s="326"/>
      <c r="G27" s="326"/>
      <c r="H27" s="32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1" customFormat="1" ht="6.95" customHeight="1">
      <c r="A29" s="34"/>
      <c r="B29" s="39"/>
      <c r="C29" s="34"/>
      <c r="D29" s="125"/>
      <c r="E29" s="125"/>
      <c r="F29" s="125"/>
      <c r="G29" s="125"/>
      <c r="H29" s="125"/>
      <c r="I29" s="125"/>
      <c r="J29" s="125"/>
      <c r="K29" s="12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1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34"/>
      <c r="J30" s="127">
        <f>ROUND(J118, 2)</f>
        <v>78000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8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14.45" customHeight="1">
      <c r="A33" s="34"/>
      <c r="B33" s="39"/>
      <c r="C33" s="34"/>
      <c r="D33" s="129" t="s">
        <v>41</v>
      </c>
      <c r="E33" s="119" t="s">
        <v>42</v>
      </c>
      <c r="F33" s="130">
        <f>ROUND((SUM(BE118:BE122)),  2)</f>
        <v>78000</v>
      </c>
      <c r="G33" s="34"/>
      <c r="H33" s="34"/>
      <c r="I33" s="131">
        <v>0.21</v>
      </c>
      <c r="J33" s="130">
        <f>ROUND(((SUM(BE118:BE122))*I33),  2)</f>
        <v>16380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119" t="s">
        <v>43</v>
      </c>
      <c r="F34" s="130">
        <f>ROUND((SUM(BF118:BF122)),  2)</f>
        <v>0</v>
      </c>
      <c r="G34" s="34"/>
      <c r="H34" s="34"/>
      <c r="I34" s="131">
        <v>0.15</v>
      </c>
      <c r="J34" s="130">
        <f>ROUND(((SUM(BF118:BF122))*I34),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hidden="1" customHeight="1">
      <c r="A35" s="34"/>
      <c r="B35" s="39"/>
      <c r="C35" s="34"/>
      <c r="D35" s="34"/>
      <c r="E35" s="119" t="s">
        <v>44</v>
      </c>
      <c r="F35" s="130">
        <f>ROUND((SUM(BG118:BG122)),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hidden="1" customHeight="1">
      <c r="A36" s="34"/>
      <c r="B36" s="39"/>
      <c r="C36" s="34"/>
      <c r="D36" s="34"/>
      <c r="E36" s="119" t="s">
        <v>45</v>
      </c>
      <c r="F36" s="130">
        <f>ROUND((SUM(BH118:BH122)),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46</v>
      </c>
      <c r="F37" s="130">
        <f>ROUND((SUM(BI118:BI122)),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25.35" customHeight="1">
      <c r="A39" s="34"/>
      <c r="B39" s="39"/>
      <c r="C39" s="132"/>
      <c r="D39" s="133" t="s">
        <v>47</v>
      </c>
      <c r="E39" s="134"/>
      <c r="F39" s="134"/>
      <c r="G39" s="135" t="s">
        <v>48</v>
      </c>
      <c r="H39" s="136" t="s">
        <v>49</v>
      </c>
      <c r="I39" s="134"/>
      <c r="J39" s="137">
        <f>SUM(J30:J37)</f>
        <v>94380</v>
      </c>
      <c r="K39" s="13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t="14.45" customHeight="1">
      <c r="B41" s="20"/>
      <c r="L41" s="20"/>
    </row>
    <row r="42" spans="1:31" ht="14.45" customHeight="1">
      <c r="B42" s="20"/>
      <c r="L42" s="20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1" customFormat="1" ht="12" customHeight="1">
      <c r="A86" s="34"/>
      <c r="B86" s="35"/>
      <c r="C86" s="29" t="s">
        <v>114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1" customFormat="1" ht="16.5" customHeight="1">
      <c r="A87" s="34"/>
      <c r="B87" s="35"/>
      <c r="C87" s="36"/>
      <c r="D87" s="36"/>
      <c r="E87" s="286" t="str">
        <f>E9</f>
        <v>02 - Vybavení objektu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1" customFormat="1" ht="12" customHeight="1">
      <c r="A89" s="34"/>
      <c r="B89" s="35"/>
      <c r="C89" s="29" t="s">
        <v>19</v>
      </c>
      <c r="D89" s="36"/>
      <c r="E89" s="36"/>
      <c r="F89" s="27" t="str">
        <f>F12</f>
        <v xml:space="preserve"> </v>
      </c>
      <c r="G89" s="36"/>
      <c r="H89" s="36"/>
      <c r="I89" s="29" t="s">
        <v>21</v>
      </c>
      <c r="J89" s="66">
        <f>IF(J12="","",J12)</f>
        <v>44733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1" customFormat="1" ht="25.7" customHeight="1">
      <c r="A91" s="34"/>
      <c r="B91" s="35"/>
      <c r="C91" s="29" t="s">
        <v>22</v>
      </c>
      <c r="D91" s="36"/>
      <c r="E91" s="36"/>
      <c r="F91" s="27" t="str">
        <f>E15</f>
        <v>Obec Kolová</v>
      </c>
      <c r="G91" s="36"/>
      <c r="H91" s="36"/>
      <c r="I91" s="29" t="s">
        <v>30</v>
      </c>
      <c r="J91" s="32" t="str">
        <f>E21</f>
        <v>DPT projekty s.r.o.Ostrov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1" customFormat="1" ht="25.7" customHeight="1">
      <c r="A92" s="34"/>
      <c r="B92" s="35"/>
      <c r="C92" s="29" t="s">
        <v>26</v>
      </c>
      <c r="D92" s="36"/>
      <c r="E92" s="36"/>
      <c r="F92" s="27" t="str">
        <f>IF(E18="","",E18)</f>
        <v>STASKO plus,spol. s r.o.,Rolavská 10,K.Vary</v>
      </c>
      <c r="G92" s="36"/>
      <c r="H92" s="36"/>
      <c r="I92" s="29" t="s">
        <v>33</v>
      </c>
      <c r="J92" s="32" t="str">
        <f>E24</f>
        <v>Neubauerová Soňa, SK-Projekt Ostrov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1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1" customFormat="1" ht="29.25" customHeight="1">
      <c r="A94" s="34"/>
      <c r="B94" s="35"/>
      <c r="C94" s="150" t="s">
        <v>117</v>
      </c>
      <c r="D94" s="151"/>
      <c r="E94" s="151"/>
      <c r="F94" s="151"/>
      <c r="G94" s="151"/>
      <c r="H94" s="151"/>
      <c r="I94" s="151"/>
      <c r="J94" s="152" t="s">
        <v>118</v>
      </c>
      <c r="K94" s="15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1" customFormat="1" ht="22.9" customHeight="1">
      <c r="A96" s="34"/>
      <c r="B96" s="35"/>
      <c r="C96" s="153" t="s">
        <v>119</v>
      </c>
      <c r="D96" s="36"/>
      <c r="E96" s="36"/>
      <c r="F96" s="36"/>
      <c r="G96" s="36"/>
      <c r="H96" s="36"/>
      <c r="I96" s="36"/>
      <c r="J96" s="84">
        <f>J118</f>
        <v>78000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120</v>
      </c>
    </row>
    <row r="97" spans="1:31" s="8" customFormat="1" ht="24.95" customHeight="1">
      <c r="B97" s="154"/>
      <c r="C97" s="155"/>
      <c r="D97" s="156" t="s">
        <v>121</v>
      </c>
      <c r="E97" s="157"/>
      <c r="F97" s="157"/>
      <c r="G97" s="157"/>
      <c r="H97" s="157"/>
      <c r="I97" s="157"/>
      <c r="J97" s="158">
        <f>J119</f>
        <v>78000</v>
      </c>
      <c r="K97" s="155"/>
      <c r="L97" s="159"/>
    </row>
    <row r="98" spans="1:31" s="9" customFormat="1" ht="19.899999999999999" customHeight="1">
      <c r="B98" s="160"/>
      <c r="C98" s="104"/>
      <c r="D98" s="161" t="s">
        <v>1945</v>
      </c>
      <c r="E98" s="162"/>
      <c r="F98" s="162"/>
      <c r="G98" s="162"/>
      <c r="H98" s="162"/>
      <c r="I98" s="162"/>
      <c r="J98" s="163">
        <f>J120</f>
        <v>78000</v>
      </c>
      <c r="K98" s="104"/>
      <c r="L98" s="164"/>
    </row>
    <row r="99" spans="1:31" s="1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1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1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1" customFormat="1" ht="24.95" customHeight="1">
      <c r="A105" s="34"/>
      <c r="B105" s="35"/>
      <c r="C105" s="23" t="s">
        <v>156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1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1" customFormat="1" ht="12" customHeight="1">
      <c r="A107" s="34"/>
      <c r="B107" s="35"/>
      <c r="C107" s="29" t="s">
        <v>15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1" customFormat="1" ht="16.5" customHeight="1">
      <c r="A108" s="34"/>
      <c r="B108" s="35"/>
      <c r="C108" s="36"/>
      <c r="D108" s="36"/>
      <c r="E108" s="318" t="str">
        <f>E7</f>
        <v>ZŠ Kolová, odborné učebny</v>
      </c>
      <c r="F108" s="319"/>
      <c r="G108" s="319"/>
      <c r="H108" s="319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1" customFormat="1" ht="12" customHeight="1">
      <c r="A109" s="34"/>
      <c r="B109" s="35"/>
      <c r="C109" s="29" t="s">
        <v>114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1" customFormat="1" ht="16.5" customHeight="1">
      <c r="A110" s="34"/>
      <c r="B110" s="35"/>
      <c r="C110" s="36"/>
      <c r="D110" s="36"/>
      <c r="E110" s="286" t="str">
        <f>E9</f>
        <v>02 - Vybavení objektu</v>
      </c>
      <c r="F110" s="317"/>
      <c r="G110" s="317"/>
      <c r="H110" s="317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1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1" customFormat="1" ht="12" customHeight="1">
      <c r="A112" s="34"/>
      <c r="B112" s="35"/>
      <c r="C112" s="29" t="s">
        <v>19</v>
      </c>
      <c r="D112" s="36"/>
      <c r="E112" s="36"/>
      <c r="F112" s="27" t="str">
        <f>F12</f>
        <v xml:space="preserve"> </v>
      </c>
      <c r="G112" s="36"/>
      <c r="H112" s="36"/>
      <c r="I112" s="29" t="s">
        <v>21</v>
      </c>
      <c r="J112" s="66">
        <f>IF(J12="","",J12)</f>
        <v>44733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1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1" customFormat="1" ht="25.7" customHeight="1">
      <c r="A114" s="34"/>
      <c r="B114" s="35"/>
      <c r="C114" s="29" t="s">
        <v>22</v>
      </c>
      <c r="D114" s="36"/>
      <c r="E114" s="36"/>
      <c r="F114" s="27" t="str">
        <f>E15</f>
        <v>Obec Kolová</v>
      </c>
      <c r="G114" s="36"/>
      <c r="H114" s="36"/>
      <c r="I114" s="29" t="s">
        <v>30</v>
      </c>
      <c r="J114" s="32" t="str">
        <f>E21</f>
        <v>DPT projekty s.r.o.Ostrov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1" customFormat="1" ht="25.7" customHeight="1">
      <c r="A115" s="34"/>
      <c r="B115" s="35"/>
      <c r="C115" s="29" t="s">
        <v>26</v>
      </c>
      <c r="D115" s="36"/>
      <c r="E115" s="36"/>
      <c r="F115" s="27" t="str">
        <f>IF(E18="","",E18)</f>
        <v>STASKO plus,spol. s r.o.,Rolavská 10,K.Vary</v>
      </c>
      <c r="G115" s="36"/>
      <c r="H115" s="36"/>
      <c r="I115" s="29" t="s">
        <v>33</v>
      </c>
      <c r="J115" s="32" t="str">
        <f>E24</f>
        <v>Neubauerová Soňa, SK-Projekt Ostrov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1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0" customFormat="1" ht="29.25" customHeight="1">
      <c r="A117" s="165"/>
      <c r="B117" s="166"/>
      <c r="C117" s="167" t="s">
        <v>157</v>
      </c>
      <c r="D117" s="168" t="s">
        <v>62</v>
      </c>
      <c r="E117" s="168" t="s">
        <v>58</v>
      </c>
      <c r="F117" s="168" t="s">
        <v>59</v>
      </c>
      <c r="G117" s="168" t="s">
        <v>158</v>
      </c>
      <c r="H117" s="168" t="s">
        <v>159</v>
      </c>
      <c r="I117" s="168" t="s">
        <v>160</v>
      </c>
      <c r="J117" s="168" t="s">
        <v>118</v>
      </c>
      <c r="K117" s="169" t="s">
        <v>161</v>
      </c>
      <c r="L117" s="170"/>
      <c r="M117" s="75" t="s">
        <v>1</v>
      </c>
      <c r="N117" s="76" t="s">
        <v>41</v>
      </c>
      <c r="O117" s="76" t="s">
        <v>162</v>
      </c>
      <c r="P117" s="76" t="s">
        <v>163</v>
      </c>
      <c r="Q117" s="76" t="s">
        <v>164</v>
      </c>
      <c r="R117" s="76" t="s">
        <v>165</v>
      </c>
      <c r="S117" s="76" t="s">
        <v>166</v>
      </c>
      <c r="T117" s="77" t="s">
        <v>167</v>
      </c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</row>
    <row r="118" spans="1:65" s="1" customFormat="1" ht="22.9" customHeight="1">
      <c r="A118" s="34"/>
      <c r="B118" s="35"/>
      <c r="C118" s="82" t="s">
        <v>168</v>
      </c>
      <c r="D118" s="36"/>
      <c r="E118" s="36"/>
      <c r="F118" s="36"/>
      <c r="G118" s="36"/>
      <c r="H118" s="36"/>
      <c r="I118" s="36"/>
      <c r="J118" s="171">
        <f>BK118</f>
        <v>78000</v>
      </c>
      <c r="K118" s="36"/>
      <c r="L118" s="39"/>
      <c r="M118" s="78"/>
      <c r="N118" s="172"/>
      <c r="O118" s="79"/>
      <c r="P118" s="173">
        <f>P119</f>
        <v>0</v>
      </c>
      <c r="Q118" s="79"/>
      <c r="R118" s="173">
        <f>R119</f>
        <v>0</v>
      </c>
      <c r="S118" s="79"/>
      <c r="T118" s="174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76</v>
      </c>
      <c r="AU118" s="17" t="s">
        <v>120</v>
      </c>
      <c r="BK118" s="175">
        <f>BK119</f>
        <v>78000</v>
      </c>
    </row>
    <row r="119" spans="1:65" s="11" customFormat="1" ht="25.9" customHeight="1">
      <c r="B119" s="176"/>
      <c r="C119" s="177"/>
      <c r="D119" s="178" t="s">
        <v>76</v>
      </c>
      <c r="E119" s="179" t="s">
        <v>169</v>
      </c>
      <c r="F119" s="179" t="s">
        <v>170</v>
      </c>
      <c r="G119" s="177"/>
      <c r="H119" s="177"/>
      <c r="I119" s="180"/>
      <c r="J119" s="181">
        <f>BK119</f>
        <v>78000</v>
      </c>
      <c r="K119" s="177"/>
      <c r="L119" s="182"/>
      <c r="M119" s="183"/>
      <c r="N119" s="184"/>
      <c r="O119" s="184"/>
      <c r="P119" s="185">
        <f>P120</f>
        <v>0</v>
      </c>
      <c r="Q119" s="184"/>
      <c r="R119" s="185">
        <f>R120</f>
        <v>0</v>
      </c>
      <c r="S119" s="184"/>
      <c r="T119" s="186">
        <f>T120</f>
        <v>0</v>
      </c>
      <c r="AR119" s="187" t="s">
        <v>85</v>
      </c>
      <c r="AT119" s="188" t="s">
        <v>76</v>
      </c>
      <c r="AU119" s="188" t="s">
        <v>77</v>
      </c>
      <c r="AY119" s="187" t="s">
        <v>171</v>
      </c>
      <c r="BK119" s="189">
        <f>BK120</f>
        <v>78000</v>
      </c>
    </row>
    <row r="120" spans="1:65" s="11" customFormat="1" ht="22.9" customHeight="1">
      <c r="B120" s="176"/>
      <c r="C120" s="177"/>
      <c r="D120" s="178" t="s">
        <v>76</v>
      </c>
      <c r="E120" s="190" t="s">
        <v>1946</v>
      </c>
      <c r="F120" s="190" t="s">
        <v>1947</v>
      </c>
      <c r="G120" s="177"/>
      <c r="H120" s="177"/>
      <c r="I120" s="180"/>
      <c r="J120" s="191">
        <f>BK120</f>
        <v>78000</v>
      </c>
      <c r="K120" s="177"/>
      <c r="L120" s="182"/>
      <c r="M120" s="183"/>
      <c r="N120" s="184"/>
      <c r="O120" s="184"/>
      <c r="P120" s="185">
        <f>SUM(P121:P122)</f>
        <v>0</v>
      </c>
      <c r="Q120" s="184"/>
      <c r="R120" s="185">
        <f>SUM(R121:R122)</f>
        <v>0</v>
      </c>
      <c r="S120" s="184"/>
      <c r="T120" s="186">
        <f>SUM(T121:T122)</f>
        <v>0</v>
      </c>
      <c r="AR120" s="187" t="s">
        <v>85</v>
      </c>
      <c r="AT120" s="188" t="s">
        <v>76</v>
      </c>
      <c r="AU120" s="188" t="s">
        <v>85</v>
      </c>
      <c r="AY120" s="187" t="s">
        <v>171</v>
      </c>
      <c r="BK120" s="189">
        <f>SUM(BK121:BK122)</f>
        <v>78000</v>
      </c>
    </row>
    <row r="121" spans="1:65" s="1" customFormat="1" ht="37.9" customHeight="1">
      <c r="A121" s="34"/>
      <c r="B121" s="35"/>
      <c r="C121" s="192" t="s">
        <v>85</v>
      </c>
      <c r="D121" s="192" t="s">
        <v>173</v>
      </c>
      <c r="E121" s="193" t="s">
        <v>82</v>
      </c>
      <c r="F121" s="194" t="s">
        <v>1948</v>
      </c>
      <c r="G121" s="195" t="s">
        <v>1949</v>
      </c>
      <c r="H121" s="196">
        <v>1</v>
      </c>
      <c r="I121" s="197">
        <v>63000</v>
      </c>
      <c r="J121" s="196">
        <f>ROUND(I121*H121,2)</f>
        <v>63000</v>
      </c>
      <c r="K121" s="194" t="s">
        <v>1</v>
      </c>
      <c r="L121" s="39"/>
      <c r="M121" s="198" t="s">
        <v>1</v>
      </c>
      <c r="N121" s="199" t="s">
        <v>42</v>
      </c>
      <c r="O121" s="71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02" t="s">
        <v>178</v>
      </c>
      <c r="AT121" s="202" t="s">
        <v>173</v>
      </c>
      <c r="AU121" s="202" t="s">
        <v>87</v>
      </c>
      <c r="AY121" s="17" t="s">
        <v>171</v>
      </c>
      <c r="BE121" s="203">
        <f>IF(N121="základní",J121,0)</f>
        <v>63000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7" t="s">
        <v>85</v>
      </c>
      <c r="BK121" s="203">
        <f>ROUND(I121*H121,2)</f>
        <v>63000</v>
      </c>
      <c r="BL121" s="17" t="s">
        <v>178</v>
      </c>
      <c r="BM121" s="202" t="s">
        <v>1950</v>
      </c>
    </row>
    <row r="122" spans="1:65" s="1" customFormat="1" ht="16.5" customHeight="1">
      <c r="A122" s="34"/>
      <c r="B122" s="35"/>
      <c r="C122" s="192" t="s">
        <v>87</v>
      </c>
      <c r="D122" s="192" t="s">
        <v>173</v>
      </c>
      <c r="E122" s="193" t="s">
        <v>88</v>
      </c>
      <c r="F122" s="194" t="s">
        <v>1951</v>
      </c>
      <c r="G122" s="195" t="s">
        <v>1949</v>
      </c>
      <c r="H122" s="196">
        <v>1</v>
      </c>
      <c r="I122" s="197">
        <v>15000</v>
      </c>
      <c r="J122" s="196">
        <f>ROUND(I122*H122,2)</f>
        <v>15000</v>
      </c>
      <c r="K122" s="194" t="s">
        <v>1</v>
      </c>
      <c r="L122" s="39"/>
      <c r="M122" s="265" t="s">
        <v>1</v>
      </c>
      <c r="N122" s="266" t="s">
        <v>42</v>
      </c>
      <c r="O122" s="263"/>
      <c r="P122" s="267">
        <f>O122*H122</f>
        <v>0</v>
      </c>
      <c r="Q122" s="267">
        <v>0</v>
      </c>
      <c r="R122" s="267">
        <f>Q122*H122</f>
        <v>0</v>
      </c>
      <c r="S122" s="267">
        <v>0</v>
      </c>
      <c r="T122" s="26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02" t="s">
        <v>178</v>
      </c>
      <c r="AT122" s="202" t="s">
        <v>173</v>
      </c>
      <c r="AU122" s="202" t="s">
        <v>87</v>
      </c>
      <c r="AY122" s="17" t="s">
        <v>171</v>
      </c>
      <c r="BE122" s="203">
        <f>IF(N122="základní",J122,0)</f>
        <v>15000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7" t="s">
        <v>85</v>
      </c>
      <c r="BK122" s="203">
        <f>ROUND(I122*H122,2)</f>
        <v>15000</v>
      </c>
      <c r="BL122" s="17" t="s">
        <v>178</v>
      </c>
      <c r="BM122" s="202" t="s">
        <v>1952</v>
      </c>
    </row>
    <row r="123" spans="1:65" s="1" customFormat="1" ht="6.95" customHeight="1">
      <c r="A123" s="34"/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39"/>
      <c r="M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</sheetData>
  <sheetProtection algorithmName="SHA-512" hashValue="NayYU/8U/cPx3WSfI/K9dXEXS3q/Esdf8fXsiXZGH0yiwzH+Wg0DnNSS4fzLIHq5QU9VWCtOxMYEN8J+uyn/5A==" saltValue="14K6bvuBef+q4pEQi/KbY2H3bOjnUEDweiX3PNRGn3W4kQnQjkCBI3cfYuTIUfF+8OGICB7eQyWv2iaFJJCr7Q==" spinCount="100000" sheet="1" objects="1" scenarios="1" formatColumns="0" formatRows="0" autoFilter="0"/>
  <autoFilter ref="C117:K12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93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s="1" customFormat="1" ht="12" customHeight="1">
      <c r="A8" s="34"/>
      <c r="B8" s="39"/>
      <c r="C8" s="34"/>
      <c r="D8" s="119" t="s">
        <v>114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1" customFormat="1" ht="16.5" customHeight="1">
      <c r="A9" s="34"/>
      <c r="B9" s="39"/>
      <c r="C9" s="34"/>
      <c r="D9" s="34"/>
      <c r="E9" s="322" t="s">
        <v>1953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2" customHeight="1">
      <c r="A11" s="34"/>
      <c r="B11" s="39"/>
      <c r="C11" s="34"/>
      <c r="D11" s="119" t="s">
        <v>17</v>
      </c>
      <c r="E11" s="34"/>
      <c r="F11" s="110" t="s">
        <v>1</v>
      </c>
      <c r="G11" s="34"/>
      <c r="H11" s="34"/>
      <c r="I11" s="119" t="s">
        <v>18</v>
      </c>
      <c r="J11" s="110" t="s">
        <v>1954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2" customHeight="1">
      <c r="A12" s="34"/>
      <c r="B12" s="39"/>
      <c r="C12" s="34"/>
      <c r="D12" s="119" t="s">
        <v>19</v>
      </c>
      <c r="E12" s="34"/>
      <c r="F12" s="110" t="s">
        <v>1955</v>
      </c>
      <c r="G12" s="34"/>
      <c r="H12" s="34"/>
      <c r="I12" s="119" t="s">
        <v>21</v>
      </c>
      <c r="J12" s="120">
        <f>'Rekapitulace stavby'!AN8</f>
        <v>44733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22</v>
      </c>
      <c r="E14" s="34"/>
      <c r="F14" s="34"/>
      <c r="G14" s="34"/>
      <c r="H14" s="34"/>
      <c r="I14" s="119" t="s">
        <v>23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8" customHeight="1">
      <c r="A15" s="34"/>
      <c r="B15" s="39"/>
      <c r="C15" s="34"/>
      <c r="D15" s="34"/>
      <c r="E15" s="110" t="s">
        <v>1956</v>
      </c>
      <c r="F15" s="34"/>
      <c r="G15" s="34"/>
      <c r="H15" s="34"/>
      <c r="I15" s="119" t="s">
        <v>25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2" customHeight="1">
      <c r="A17" s="34"/>
      <c r="B17" s="39"/>
      <c r="C17" s="34"/>
      <c r="D17" s="119" t="s">
        <v>26</v>
      </c>
      <c r="E17" s="34"/>
      <c r="F17" s="34"/>
      <c r="G17" s="34"/>
      <c r="H17" s="34"/>
      <c r="I17" s="119" t="s">
        <v>23</v>
      </c>
      <c r="J17" s="121" t="str">
        <f>'Rekapitulace stavby'!AN13</f>
        <v>14707551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18" customHeight="1">
      <c r="A18" s="34"/>
      <c r="B18" s="39"/>
      <c r="C18" s="34"/>
      <c r="D18" s="34"/>
      <c r="E18" s="324" t="str">
        <f>'Rekapitulace stavby'!E14</f>
        <v>STASKO plus,spol. s r.o.,Rolavská 10,K.Vary</v>
      </c>
      <c r="F18" s="325"/>
      <c r="G18" s="325"/>
      <c r="H18" s="325"/>
      <c r="I18" s="119" t="s">
        <v>25</v>
      </c>
      <c r="J18" s="121" t="str">
        <f>'Rekapitulace stavby'!AN14</f>
        <v>CZ14707551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23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18" customHeight="1">
      <c r="A21" s="34"/>
      <c r="B21" s="39"/>
      <c r="C21" s="34"/>
      <c r="D21" s="34"/>
      <c r="E21" s="110" t="s">
        <v>1957</v>
      </c>
      <c r="F21" s="34"/>
      <c r="G21" s="34"/>
      <c r="H21" s="34"/>
      <c r="I21" s="119" t="s">
        <v>25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2" customHeight="1">
      <c r="A23" s="34"/>
      <c r="B23" s="39"/>
      <c r="C23" s="34"/>
      <c r="D23" s="119" t="s">
        <v>33</v>
      </c>
      <c r="E23" s="34"/>
      <c r="F23" s="34"/>
      <c r="G23" s="34"/>
      <c r="H23" s="34"/>
      <c r="I23" s="119" t="s">
        <v>23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18" customHeight="1">
      <c r="A24" s="34"/>
      <c r="B24" s="39"/>
      <c r="C24" s="34"/>
      <c r="D24" s="34"/>
      <c r="E24" s="110" t="s">
        <v>1958</v>
      </c>
      <c r="F24" s="34"/>
      <c r="G24" s="34"/>
      <c r="H24" s="34"/>
      <c r="I24" s="119" t="s">
        <v>25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7" customFormat="1" ht="16.5" customHeight="1">
      <c r="A27" s="122"/>
      <c r="B27" s="123"/>
      <c r="C27" s="122"/>
      <c r="D27" s="122"/>
      <c r="E27" s="326" t="s">
        <v>1</v>
      </c>
      <c r="F27" s="326"/>
      <c r="G27" s="326"/>
      <c r="H27" s="32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1" customFormat="1" ht="6.95" customHeight="1">
      <c r="A29" s="34"/>
      <c r="B29" s="39"/>
      <c r="C29" s="34"/>
      <c r="D29" s="125"/>
      <c r="E29" s="125"/>
      <c r="F29" s="125"/>
      <c r="G29" s="125"/>
      <c r="H29" s="125"/>
      <c r="I29" s="125"/>
      <c r="J29" s="125"/>
      <c r="K29" s="12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1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34"/>
      <c r="J30" s="127">
        <f>ROUND(J126, 2)</f>
        <v>343872.17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8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14.45" customHeight="1">
      <c r="A33" s="34"/>
      <c r="B33" s="39"/>
      <c r="C33" s="34"/>
      <c r="D33" s="129" t="s">
        <v>41</v>
      </c>
      <c r="E33" s="119" t="s">
        <v>42</v>
      </c>
      <c r="F33" s="130">
        <f>ROUND((SUM(BE126:BE410)),  2)</f>
        <v>343872.17</v>
      </c>
      <c r="G33" s="34"/>
      <c r="H33" s="34"/>
      <c r="I33" s="131">
        <v>0.21</v>
      </c>
      <c r="J33" s="130">
        <f>ROUND(((SUM(BE126:BE410))*I33),  2)</f>
        <v>72213.16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119" t="s">
        <v>43</v>
      </c>
      <c r="F34" s="130">
        <f>ROUND((SUM(BF126:BF410)),  2)</f>
        <v>0</v>
      </c>
      <c r="G34" s="34"/>
      <c r="H34" s="34"/>
      <c r="I34" s="131">
        <v>0.15</v>
      </c>
      <c r="J34" s="130">
        <f>ROUND(((SUM(BF126:BF410))*I34),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hidden="1" customHeight="1">
      <c r="A35" s="34"/>
      <c r="B35" s="39"/>
      <c r="C35" s="34"/>
      <c r="D35" s="34"/>
      <c r="E35" s="119" t="s">
        <v>44</v>
      </c>
      <c r="F35" s="130">
        <f>ROUND((SUM(BG126:BG410)),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hidden="1" customHeight="1">
      <c r="A36" s="34"/>
      <c r="B36" s="39"/>
      <c r="C36" s="34"/>
      <c r="D36" s="34"/>
      <c r="E36" s="119" t="s">
        <v>45</v>
      </c>
      <c r="F36" s="130">
        <f>ROUND((SUM(BH126:BH410)),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46</v>
      </c>
      <c r="F37" s="130">
        <f>ROUND((SUM(BI126:BI410)),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25.35" customHeight="1">
      <c r="A39" s="34"/>
      <c r="B39" s="39"/>
      <c r="C39" s="132"/>
      <c r="D39" s="133" t="s">
        <v>47</v>
      </c>
      <c r="E39" s="134"/>
      <c r="F39" s="134"/>
      <c r="G39" s="135" t="s">
        <v>48</v>
      </c>
      <c r="H39" s="136" t="s">
        <v>49</v>
      </c>
      <c r="I39" s="134"/>
      <c r="J39" s="137">
        <f>SUM(J30:J37)</f>
        <v>416085.32999999996</v>
      </c>
      <c r="K39" s="13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t="14.45" customHeight="1">
      <c r="B41" s="20"/>
      <c r="L41" s="20"/>
    </row>
    <row r="42" spans="1:31" ht="14.45" customHeight="1">
      <c r="B42" s="20"/>
      <c r="L42" s="20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1" customFormat="1" ht="12" customHeight="1">
      <c r="A86" s="34"/>
      <c r="B86" s="35"/>
      <c r="C86" s="29" t="s">
        <v>114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1" customFormat="1" ht="16.5" customHeight="1">
      <c r="A87" s="34"/>
      <c r="B87" s="35"/>
      <c r="C87" s="36"/>
      <c r="D87" s="36"/>
      <c r="E87" s="286" t="str">
        <f>E9</f>
        <v>03 - ZTI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1" customFormat="1" ht="12" customHeight="1">
      <c r="A89" s="34"/>
      <c r="B89" s="35"/>
      <c r="C89" s="29" t="s">
        <v>19</v>
      </c>
      <c r="D89" s="36"/>
      <c r="E89" s="36"/>
      <c r="F89" s="27" t="str">
        <f>F12</f>
        <v>Kolová</v>
      </c>
      <c r="G89" s="36"/>
      <c r="H89" s="36"/>
      <c r="I89" s="29" t="s">
        <v>21</v>
      </c>
      <c r="J89" s="66">
        <f>IF(J12="","",J12)</f>
        <v>44733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1" customFormat="1" ht="25.7" customHeight="1">
      <c r="A91" s="34"/>
      <c r="B91" s="35"/>
      <c r="C91" s="29" t="s">
        <v>22</v>
      </c>
      <c r="D91" s="36"/>
      <c r="E91" s="36"/>
      <c r="F91" s="27" t="str">
        <f>E15</f>
        <v>obec Kolová</v>
      </c>
      <c r="G91" s="36"/>
      <c r="H91" s="36"/>
      <c r="I91" s="29" t="s">
        <v>30</v>
      </c>
      <c r="J91" s="32" t="str">
        <f>E21</f>
        <v>DPT projekty Ostrov s.r.o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1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STASKO plus,spol. s r.o.,Rolavská 10,K.Vary</v>
      </c>
      <c r="G92" s="36"/>
      <c r="H92" s="36"/>
      <c r="I92" s="29" t="s">
        <v>33</v>
      </c>
      <c r="J92" s="32" t="str">
        <f>E24</f>
        <v>Tomanová Ing.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1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1" customFormat="1" ht="29.25" customHeight="1">
      <c r="A94" s="34"/>
      <c r="B94" s="35"/>
      <c r="C94" s="150" t="s">
        <v>117</v>
      </c>
      <c r="D94" s="151"/>
      <c r="E94" s="151"/>
      <c r="F94" s="151"/>
      <c r="G94" s="151"/>
      <c r="H94" s="151"/>
      <c r="I94" s="151"/>
      <c r="J94" s="152" t="s">
        <v>118</v>
      </c>
      <c r="K94" s="15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1" customFormat="1" ht="22.9" customHeight="1">
      <c r="A96" s="34"/>
      <c r="B96" s="35"/>
      <c r="C96" s="153" t="s">
        <v>119</v>
      </c>
      <c r="D96" s="36"/>
      <c r="E96" s="36"/>
      <c r="F96" s="36"/>
      <c r="G96" s="36"/>
      <c r="H96" s="36"/>
      <c r="I96" s="36"/>
      <c r="J96" s="84">
        <f>J126</f>
        <v>343872.17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120</v>
      </c>
    </row>
    <row r="97" spans="1:31" s="8" customFormat="1" ht="24.95" customHeight="1">
      <c r="B97" s="154"/>
      <c r="C97" s="155"/>
      <c r="D97" s="156" t="s">
        <v>1959</v>
      </c>
      <c r="E97" s="157"/>
      <c r="F97" s="157"/>
      <c r="G97" s="157"/>
      <c r="H97" s="157"/>
      <c r="I97" s="157"/>
      <c r="J97" s="158">
        <f>J127</f>
        <v>21.54</v>
      </c>
      <c r="K97" s="155"/>
      <c r="L97" s="159"/>
    </row>
    <row r="98" spans="1:31" s="9" customFormat="1" ht="19.899999999999999" customHeight="1">
      <c r="B98" s="160"/>
      <c r="C98" s="104"/>
      <c r="D98" s="161" t="s">
        <v>134</v>
      </c>
      <c r="E98" s="162"/>
      <c r="F98" s="162"/>
      <c r="G98" s="162"/>
      <c r="H98" s="162"/>
      <c r="I98" s="162"/>
      <c r="J98" s="163">
        <f>J128</f>
        <v>21.54</v>
      </c>
      <c r="K98" s="104"/>
      <c r="L98" s="164"/>
    </row>
    <row r="99" spans="1:31" s="8" customFormat="1" ht="24.95" customHeight="1">
      <c r="B99" s="154"/>
      <c r="C99" s="155"/>
      <c r="D99" s="156" t="s">
        <v>136</v>
      </c>
      <c r="E99" s="157"/>
      <c r="F99" s="157"/>
      <c r="G99" s="157"/>
      <c r="H99" s="157"/>
      <c r="I99" s="157"/>
      <c r="J99" s="158">
        <f>J135</f>
        <v>343850.63</v>
      </c>
      <c r="K99" s="155"/>
      <c r="L99" s="159"/>
    </row>
    <row r="100" spans="1:31" s="9" customFormat="1" ht="19.899999999999999" customHeight="1">
      <c r="B100" s="160"/>
      <c r="C100" s="104"/>
      <c r="D100" s="161" t="s">
        <v>138</v>
      </c>
      <c r="E100" s="162"/>
      <c r="F100" s="162"/>
      <c r="G100" s="162"/>
      <c r="H100" s="162"/>
      <c r="I100" s="162"/>
      <c r="J100" s="163">
        <f>J136</f>
        <v>238</v>
      </c>
      <c r="K100" s="104"/>
      <c r="L100" s="164"/>
    </row>
    <row r="101" spans="1:31" s="9" customFormat="1" ht="19.899999999999999" customHeight="1">
      <c r="B101" s="160"/>
      <c r="C101" s="104"/>
      <c r="D101" s="161" t="s">
        <v>1960</v>
      </c>
      <c r="E101" s="162"/>
      <c r="F101" s="162"/>
      <c r="G101" s="162"/>
      <c r="H101" s="162"/>
      <c r="I101" s="162"/>
      <c r="J101" s="163">
        <f>J138</f>
        <v>59727.08</v>
      </c>
      <c r="K101" s="104"/>
      <c r="L101" s="164"/>
    </row>
    <row r="102" spans="1:31" s="9" customFormat="1" ht="19.899999999999999" customHeight="1">
      <c r="B102" s="160"/>
      <c r="C102" s="104"/>
      <c r="D102" s="161" t="s">
        <v>1961</v>
      </c>
      <c r="E102" s="162"/>
      <c r="F102" s="162"/>
      <c r="G102" s="162"/>
      <c r="H102" s="162"/>
      <c r="I102" s="162"/>
      <c r="J102" s="163">
        <f>J185</f>
        <v>89879.08</v>
      </c>
      <c r="K102" s="104"/>
      <c r="L102" s="164"/>
    </row>
    <row r="103" spans="1:31" s="9" customFormat="1" ht="19.899999999999999" customHeight="1">
      <c r="B103" s="160"/>
      <c r="C103" s="104"/>
      <c r="D103" s="161" t="s">
        <v>1962</v>
      </c>
      <c r="E103" s="162"/>
      <c r="F103" s="162"/>
      <c r="G103" s="162"/>
      <c r="H103" s="162"/>
      <c r="I103" s="162"/>
      <c r="J103" s="163">
        <f>J251</f>
        <v>109772.28</v>
      </c>
      <c r="K103" s="104"/>
      <c r="L103" s="164"/>
    </row>
    <row r="104" spans="1:31" s="9" customFormat="1" ht="19.899999999999999" customHeight="1">
      <c r="B104" s="160"/>
      <c r="C104" s="104"/>
      <c r="D104" s="161" t="s">
        <v>1963</v>
      </c>
      <c r="E104" s="162"/>
      <c r="F104" s="162"/>
      <c r="G104" s="162"/>
      <c r="H104" s="162"/>
      <c r="I104" s="162"/>
      <c r="J104" s="163">
        <f>J292</f>
        <v>30463.35</v>
      </c>
      <c r="K104" s="104"/>
      <c r="L104" s="164"/>
    </row>
    <row r="105" spans="1:31" s="9" customFormat="1" ht="19.899999999999999" customHeight="1">
      <c r="B105" s="160"/>
      <c r="C105" s="104"/>
      <c r="D105" s="161" t="s">
        <v>1964</v>
      </c>
      <c r="E105" s="162"/>
      <c r="F105" s="162"/>
      <c r="G105" s="162"/>
      <c r="H105" s="162"/>
      <c r="I105" s="162"/>
      <c r="J105" s="163">
        <f>J297</f>
        <v>27410.84</v>
      </c>
      <c r="K105" s="104"/>
      <c r="L105" s="164"/>
    </row>
    <row r="106" spans="1:31" s="9" customFormat="1" ht="19.899999999999999" customHeight="1">
      <c r="B106" s="160"/>
      <c r="C106" s="104"/>
      <c r="D106" s="161" t="s">
        <v>1965</v>
      </c>
      <c r="E106" s="162"/>
      <c r="F106" s="162"/>
      <c r="G106" s="162"/>
      <c r="H106" s="162"/>
      <c r="I106" s="162"/>
      <c r="J106" s="163">
        <f>J403</f>
        <v>26360</v>
      </c>
      <c r="K106" s="104"/>
      <c r="L106" s="164"/>
    </row>
    <row r="107" spans="1:31" s="1" customFormat="1" ht="21.7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1" customFormat="1" ht="6.95" customHeight="1">
      <c r="A108" s="34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pans="1:31" s="1" customFormat="1" ht="6.95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3" s="1" customFormat="1" ht="24.95" customHeight="1">
      <c r="A113" s="34"/>
      <c r="B113" s="35"/>
      <c r="C113" s="23" t="s">
        <v>156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1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1" customFormat="1" ht="12" customHeight="1">
      <c r="A115" s="34"/>
      <c r="B115" s="35"/>
      <c r="C115" s="29" t="s">
        <v>15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1" customFormat="1" ht="16.5" customHeight="1">
      <c r="A116" s="34"/>
      <c r="B116" s="35"/>
      <c r="C116" s="36"/>
      <c r="D116" s="36"/>
      <c r="E116" s="318" t="str">
        <f>E7</f>
        <v>ZŠ Kolová, odborné učebny</v>
      </c>
      <c r="F116" s="319"/>
      <c r="G116" s="319"/>
      <c r="H116" s="319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1" customFormat="1" ht="12" customHeight="1">
      <c r="A117" s="34"/>
      <c r="B117" s="35"/>
      <c r="C117" s="29" t="s">
        <v>114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1" customFormat="1" ht="16.5" customHeight="1">
      <c r="A118" s="34"/>
      <c r="B118" s="35"/>
      <c r="C118" s="36"/>
      <c r="D118" s="36"/>
      <c r="E118" s="286" t="str">
        <f>E9</f>
        <v>03 - ZTI</v>
      </c>
      <c r="F118" s="317"/>
      <c r="G118" s="317"/>
      <c r="H118" s="317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1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1" customFormat="1" ht="12" customHeight="1">
      <c r="A120" s="34"/>
      <c r="B120" s="35"/>
      <c r="C120" s="29" t="s">
        <v>19</v>
      </c>
      <c r="D120" s="36"/>
      <c r="E120" s="36"/>
      <c r="F120" s="27" t="str">
        <f>F12</f>
        <v>Kolová</v>
      </c>
      <c r="G120" s="36"/>
      <c r="H120" s="36"/>
      <c r="I120" s="29" t="s">
        <v>21</v>
      </c>
      <c r="J120" s="66">
        <f>IF(J12="","",J12)</f>
        <v>44733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1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1" customFormat="1" ht="25.7" customHeight="1">
      <c r="A122" s="34"/>
      <c r="B122" s="35"/>
      <c r="C122" s="29" t="s">
        <v>22</v>
      </c>
      <c r="D122" s="36"/>
      <c r="E122" s="36"/>
      <c r="F122" s="27" t="str">
        <f>E15</f>
        <v>obec Kolová</v>
      </c>
      <c r="G122" s="36"/>
      <c r="H122" s="36"/>
      <c r="I122" s="29" t="s">
        <v>30</v>
      </c>
      <c r="J122" s="32" t="str">
        <f>E21</f>
        <v>DPT projekty Ostrov s.r.o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1" customFormat="1" ht="15.2" customHeight="1">
      <c r="A123" s="34"/>
      <c r="B123" s="35"/>
      <c r="C123" s="29" t="s">
        <v>26</v>
      </c>
      <c r="D123" s="36"/>
      <c r="E123" s="36"/>
      <c r="F123" s="27" t="str">
        <f>IF(E18="","",E18)</f>
        <v>STASKO plus,spol. s r.o.,Rolavská 10,K.Vary</v>
      </c>
      <c r="G123" s="36"/>
      <c r="H123" s="36"/>
      <c r="I123" s="29" t="s">
        <v>33</v>
      </c>
      <c r="J123" s="32" t="str">
        <f>E24</f>
        <v>Tomanová Ing.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1" customFormat="1" ht="10.3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0" customFormat="1" ht="29.25" customHeight="1">
      <c r="A125" s="165"/>
      <c r="B125" s="166"/>
      <c r="C125" s="167" t="s">
        <v>157</v>
      </c>
      <c r="D125" s="168" t="s">
        <v>62</v>
      </c>
      <c r="E125" s="168" t="s">
        <v>58</v>
      </c>
      <c r="F125" s="168" t="s">
        <v>59</v>
      </c>
      <c r="G125" s="168" t="s">
        <v>158</v>
      </c>
      <c r="H125" s="168" t="s">
        <v>159</v>
      </c>
      <c r="I125" s="168" t="s">
        <v>160</v>
      </c>
      <c r="J125" s="168" t="s">
        <v>118</v>
      </c>
      <c r="K125" s="169" t="s">
        <v>161</v>
      </c>
      <c r="L125" s="170"/>
      <c r="M125" s="75" t="s">
        <v>1</v>
      </c>
      <c r="N125" s="76" t="s">
        <v>41</v>
      </c>
      <c r="O125" s="76" t="s">
        <v>162</v>
      </c>
      <c r="P125" s="76" t="s">
        <v>163</v>
      </c>
      <c r="Q125" s="76" t="s">
        <v>164</v>
      </c>
      <c r="R125" s="76" t="s">
        <v>165</v>
      </c>
      <c r="S125" s="76" t="s">
        <v>166</v>
      </c>
      <c r="T125" s="77" t="s">
        <v>167</v>
      </c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</row>
    <row r="126" spans="1:63" s="1" customFormat="1" ht="22.9" customHeight="1">
      <c r="A126" s="34"/>
      <c r="B126" s="35"/>
      <c r="C126" s="82" t="s">
        <v>168</v>
      </c>
      <c r="D126" s="36"/>
      <c r="E126" s="36"/>
      <c r="F126" s="36"/>
      <c r="G126" s="36"/>
      <c r="H126" s="36"/>
      <c r="I126" s="36"/>
      <c r="J126" s="171">
        <f>BK126</f>
        <v>343872.17</v>
      </c>
      <c r="K126" s="36"/>
      <c r="L126" s="39"/>
      <c r="M126" s="78"/>
      <c r="N126" s="172"/>
      <c r="O126" s="79"/>
      <c r="P126" s="173">
        <f>P127+P135</f>
        <v>0</v>
      </c>
      <c r="Q126" s="79"/>
      <c r="R126" s="173">
        <f>R127+R135</f>
        <v>0.54598999999999998</v>
      </c>
      <c r="S126" s="79"/>
      <c r="T126" s="174">
        <f>T127+T135</f>
        <v>1.056E-2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76</v>
      </c>
      <c r="AU126" s="17" t="s">
        <v>120</v>
      </c>
      <c r="BK126" s="175">
        <f>BK127+BK135</f>
        <v>343872.17</v>
      </c>
    </row>
    <row r="127" spans="1:63" s="11" customFormat="1" ht="25.9" customHeight="1">
      <c r="B127" s="176"/>
      <c r="C127" s="177"/>
      <c r="D127" s="178" t="s">
        <v>76</v>
      </c>
      <c r="E127" s="179" t="s">
        <v>169</v>
      </c>
      <c r="F127" s="179" t="s">
        <v>169</v>
      </c>
      <c r="G127" s="177"/>
      <c r="H127" s="177"/>
      <c r="I127" s="180"/>
      <c r="J127" s="181">
        <f>BK127</f>
        <v>21.54</v>
      </c>
      <c r="K127" s="177"/>
      <c r="L127" s="182"/>
      <c r="M127" s="183"/>
      <c r="N127" s="184"/>
      <c r="O127" s="184"/>
      <c r="P127" s="185">
        <f>P128</f>
        <v>0</v>
      </c>
      <c r="Q127" s="184"/>
      <c r="R127" s="185">
        <f>R128</f>
        <v>0</v>
      </c>
      <c r="S127" s="184"/>
      <c r="T127" s="186">
        <f>T128</f>
        <v>0</v>
      </c>
      <c r="AR127" s="187" t="s">
        <v>85</v>
      </c>
      <c r="AT127" s="188" t="s">
        <v>76</v>
      </c>
      <c r="AU127" s="188" t="s">
        <v>77</v>
      </c>
      <c r="AY127" s="187" t="s">
        <v>171</v>
      </c>
      <c r="BK127" s="189">
        <f>BK128</f>
        <v>21.54</v>
      </c>
    </row>
    <row r="128" spans="1:63" s="11" customFormat="1" ht="22.9" customHeight="1">
      <c r="B128" s="176"/>
      <c r="C128" s="177"/>
      <c r="D128" s="178" t="s">
        <v>76</v>
      </c>
      <c r="E128" s="190" t="s">
        <v>974</v>
      </c>
      <c r="F128" s="190" t="s">
        <v>975</v>
      </c>
      <c r="G128" s="177"/>
      <c r="H128" s="177"/>
      <c r="I128" s="180"/>
      <c r="J128" s="191">
        <f>BK128</f>
        <v>21.54</v>
      </c>
      <c r="K128" s="177"/>
      <c r="L128" s="182"/>
      <c r="M128" s="183"/>
      <c r="N128" s="184"/>
      <c r="O128" s="184"/>
      <c r="P128" s="185">
        <f>SUM(P129:P134)</f>
        <v>0</v>
      </c>
      <c r="Q128" s="184"/>
      <c r="R128" s="185">
        <f>SUM(R129:R134)</f>
        <v>0</v>
      </c>
      <c r="S128" s="184"/>
      <c r="T128" s="186">
        <f>SUM(T129:T134)</f>
        <v>0</v>
      </c>
      <c r="AR128" s="187" t="s">
        <v>85</v>
      </c>
      <c r="AT128" s="188" t="s">
        <v>76</v>
      </c>
      <c r="AU128" s="188" t="s">
        <v>85</v>
      </c>
      <c r="AY128" s="187" t="s">
        <v>171</v>
      </c>
      <c r="BK128" s="189">
        <f>SUM(BK129:BK134)</f>
        <v>21.54</v>
      </c>
    </row>
    <row r="129" spans="1:65" s="1" customFormat="1" ht="33" customHeight="1">
      <c r="A129" s="34"/>
      <c r="B129" s="35"/>
      <c r="C129" s="192" t="s">
        <v>85</v>
      </c>
      <c r="D129" s="192" t="s">
        <v>173</v>
      </c>
      <c r="E129" s="193" t="s">
        <v>1966</v>
      </c>
      <c r="F129" s="194" t="s">
        <v>1967</v>
      </c>
      <c r="G129" s="195" t="s">
        <v>198</v>
      </c>
      <c r="H129" s="196">
        <v>0.01</v>
      </c>
      <c r="I129" s="197">
        <v>461</v>
      </c>
      <c r="J129" s="196">
        <f>ROUND(I129*H129,2)</f>
        <v>4.6100000000000003</v>
      </c>
      <c r="K129" s="194" t="s">
        <v>177</v>
      </c>
      <c r="L129" s="39"/>
      <c r="M129" s="198" t="s">
        <v>1</v>
      </c>
      <c r="N129" s="199" t="s">
        <v>42</v>
      </c>
      <c r="O129" s="71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2" t="s">
        <v>178</v>
      </c>
      <c r="AT129" s="202" t="s">
        <v>173</v>
      </c>
      <c r="AU129" s="202" t="s">
        <v>87</v>
      </c>
      <c r="AY129" s="17" t="s">
        <v>171</v>
      </c>
      <c r="BE129" s="203">
        <f>IF(N129="základní",J129,0)</f>
        <v>4.6100000000000003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17" t="s">
        <v>85</v>
      </c>
      <c r="BK129" s="203">
        <f>ROUND(I129*H129,2)</f>
        <v>4.6100000000000003</v>
      </c>
      <c r="BL129" s="17" t="s">
        <v>178</v>
      </c>
      <c r="BM129" s="202" t="s">
        <v>1968</v>
      </c>
    </row>
    <row r="130" spans="1:65" s="1" customFormat="1" ht="24.2" customHeight="1">
      <c r="A130" s="34"/>
      <c r="B130" s="35"/>
      <c r="C130" s="192" t="s">
        <v>87</v>
      </c>
      <c r="D130" s="192" t="s">
        <v>173</v>
      </c>
      <c r="E130" s="193" t="s">
        <v>982</v>
      </c>
      <c r="F130" s="194" t="s">
        <v>983</v>
      </c>
      <c r="G130" s="195" t="s">
        <v>198</v>
      </c>
      <c r="H130" s="196">
        <v>0.01</v>
      </c>
      <c r="I130" s="197">
        <v>476</v>
      </c>
      <c r="J130" s="196">
        <f>ROUND(I130*H130,2)</f>
        <v>4.76</v>
      </c>
      <c r="K130" s="194" t="s">
        <v>177</v>
      </c>
      <c r="L130" s="39"/>
      <c r="M130" s="198" t="s">
        <v>1</v>
      </c>
      <c r="N130" s="199" t="s">
        <v>42</v>
      </c>
      <c r="O130" s="71"/>
      <c r="P130" s="200">
        <f>O130*H130</f>
        <v>0</v>
      </c>
      <c r="Q130" s="200">
        <v>0</v>
      </c>
      <c r="R130" s="200">
        <f>Q130*H130</f>
        <v>0</v>
      </c>
      <c r="S130" s="200">
        <v>0</v>
      </c>
      <c r="T130" s="201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2" t="s">
        <v>178</v>
      </c>
      <c r="AT130" s="202" t="s">
        <v>173</v>
      </c>
      <c r="AU130" s="202" t="s">
        <v>87</v>
      </c>
      <c r="AY130" s="17" t="s">
        <v>171</v>
      </c>
      <c r="BE130" s="203">
        <f>IF(N130="základní",J130,0)</f>
        <v>4.76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7" t="s">
        <v>85</v>
      </c>
      <c r="BK130" s="203">
        <f>ROUND(I130*H130,2)</f>
        <v>4.76</v>
      </c>
      <c r="BL130" s="17" t="s">
        <v>178</v>
      </c>
      <c r="BM130" s="202" t="s">
        <v>1969</v>
      </c>
    </row>
    <row r="131" spans="1:65" s="1" customFormat="1" ht="24.2" customHeight="1">
      <c r="A131" s="34"/>
      <c r="B131" s="35"/>
      <c r="C131" s="192" t="s">
        <v>186</v>
      </c>
      <c r="D131" s="192" t="s">
        <v>173</v>
      </c>
      <c r="E131" s="193" t="s">
        <v>986</v>
      </c>
      <c r="F131" s="194" t="s">
        <v>1970</v>
      </c>
      <c r="G131" s="195" t="s">
        <v>198</v>
      </c>
      <c r="H131" s="196">
        <v>0.1</v>
      </c>
      <c r="I131" s="197">
        <v>25</v>
      </c>
      <c r="J131" s="196">
        <f>ROUND(I131*H131,2)</f>
        <v>2.5</v>
      </c>
      <c r="K131" s="194" t="s">
        <v>177</v>
      </c>
      <c r="L131" s="39"/>
      <c r="M131" s="198" t="s">
        <v>1</v>
      </c>
      <c r="N131" s="199" t="s">
        <v>42</v>
      </c>
      <c r="O131" s="71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2" t="s">
        <v>178</v>
      </c>
      <c r="AT131" s="202" t="s">
        <v>173</v>
      </c>
      <c r="AU131" s="202" t="s">
        <v>87</v>
      </c>
      <c r="AY131" s="17" t="s">
        <v>171</v>
      </c>
      <c r="BE131" s="203">
        <f>IF(N131="základní",J131,0)</f>
        <v>2.5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7" t="s">
        <v>85</v>
      </c>
      <c r="BK131" s="203">
        <f>ROUND(I131*H131,2)</f>
        <v>2.5</v>
      </c>
      <c r="BL131" s="17" t="s">
        <v>178</v>
      </c>
      <c r="BM131" s="202" t="s">
        <v>1971</v>
      </c>
    </row>
    <row r="132" spans="1:65" s="12" customFormat="1" ht="11.25">
      <c r="B132" s="204"/>
      <c r="C132" s="205"/>
      <c r="D132" s="206" t="s">
        <v>180</v>
      </c>
      <c r="E132" s="207" t="s">
        <v>1</v>
      </c>
      <c r="F132" s="208" t="s">
        <v>1972</v>
      </c>
      <c r="G132" s="205"/>
      <c r="H132" s="207" t="s">
        <v>1</v>
      </c>
      <c r="I132" s="209"/>
      <c r="J132" s="205"/>
      <c r="K132" s="205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180</v>
      </c>
      <c r="AU132" s="214" t="s">
        <v>87</v>
      </c>
      <c r="AV132" s="12" t="s">
        <v>85</v>
      </c>
      <c r="AW132" s="12" t="s">
        <v>32</v>
      </c>
      <c r="AX132" s="12" t="s">
        <v>77</v>
      </c>
      <c r="AY132" s="214" t="s">
        <v>171</v>
      </c>
    </row>
    <row r="133" spans="1:65" s="13" customFormat="1" ht="11.25">
      <c r="B133" s="215"/>
      <c r="C133" s="216"/>
      <c r="D133" s="206" t="s">
        <v>180</v>
      </c>
      <c r="E133" s="217" t="s">
        <v>1</v>
      </c>
      <c r="F133" s="218" t="s">
        <v>1973</v>
      </c>
      <c r="G133" s="216"/>
      <c r="H133" s="219">
        <v>0.1</v>
      </c>
      <c r="I133" s="220"/>
      <c r="J133" s="216"/>
      <c r="K133" s="216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180</v>
      </c>
      <c r="AU133" s="225" t="s">
        <v>87</v>
      </c>
      <c r="AV133" s="13" t="s">
        <v>87</v>
      </c>
      <c r="AW133" s="13" t="s">
        <v>32</v>
      </c>
      <c r="AX133" s="13" t="s">
        <v>85</v>
      </c>
      <c r="AY133" s="225" t="s">
        <v>171</v>
      </c>
    </row>
    <row r="134" spans="1:65" s="1" customFormat="1" ht="33" customHeight="1">
      <c r="A134" s="34"/>
      <c r="B134" s="35"/>
      <c r="C134" s="192" t="s">
        <v>178</v>
      </c>
      <c r="D134" s="192" t="s">
        <v>173</v>
      </c>
      <c r="E134" s="193" t="s">
        <v>991</v>
      </c>
      <c r="F134" s="194" t="s">
        <v>992</v>
      </c>
      <c r="G134" s="195" t="s">
        <v>198</v>
      </c>
      <c r="H134" s="196">
        <v>0.01</v>
      </c>
      <c r="I134" s="197">
        <v>967</v>
      </c>
      <c r="J134" s="196">
        <f>ROUND(I134*H134,2)</f>
        <v>9.67</v>
      </c>
      <c r="K134" s="194" t="s">
        <v>177</v>
      </c>
      <c r="L134" s="39"/>
      <c r="M134" s="198" t="s">
        <v>1</v>
      </c>
      <c r="N134" s="199" t="s">
        <v>42</v>
      </c>
      <c r="O134" s="71"/>
      <c r="P134" s="200">
        <f>O134*H134</f>
        <v>0</v>
      </c>
      <c r="Q134" s="200">
        <v>0</v>
      </c>
      <c r="R134" s="200">
        <f>Q134*H134</f>
        <v>0</v>
      </c>
      <c r="S134" s="200">
        <v>0</v>
      </c>
      <c r="T134" s="201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2" t="s">
        <v>178</v>
      </c>
      <c r="AT134" s="202" t="s">
        <v>173</v>
      </c>
      <c r="AU134" s="202" t="s">
        <v>87</v>
      </c>
      <c r="AY134" s="17" t="s">
        <v>171</v>
      </c>
      <c r="BE134" s="203">
        <f>IF(N134="základní",J134,0)</f>
        <v>9.67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7" t="s">
        <v>85</v>
      </c>
      <c r="BK134" s="203">
        <f>ROUND(I134*H134,2)</f>
        <v>9.67</v>
      </c>
      <c r="BL134" s="17" t="s">
        <v>178</v>
      </c>
      <c r="BM134" s="202" t="s">
        <v>1974</v>
      </c>
    </row>
    <row r="135" spans="1:65" s="11" customFormat="1" ht="25.9" customHeight="1">
      <c r="B135" s="176"/>
      <c r="C135" s="177"/>
      <c r="D135" s="178" t="s">
        <v>76</v>
      </c>
      <c r="E135" s="179" t="s">
        <v>1011</v>
      </c>
      <c r="F135" s="179" t="s">
        <v>1012</v>
      </c>
      <c r="G135" s="177"/>
      <c r="H135" s="177"/>
      <c r="I135" s="180"/>
      <c r="J135" s="181">
        <f>BK135</f>
        <v>343850.63</v>
      </c>
      <c r="K135" s="177"/>
      <c r="L135" s="182"/>
      <c r="M135" s="183"/>
      <c r="N135" s="184"/>
      <c r="O135" s="184"/>
      <c r="P135" s="185">
        <f>P136+P138+P185+P251+P292+P297+P403</f>
        <v>0</v>
      </c>
      <c r="Q135" s="184"/>
      <c r="R135" s="185">
        <f>R136+R138+R185+R251+R292+R297+R403</f>
        <v>0.54598999999999998</v>
      </c>
      <c r="S135" s="184"/>
      <c r="T135" s="186">
        <f>T136+T138+T185+T251+T292+T297+T403</f>
        <v>1.056E-2</v>
      </c>
      <c r="AR135" s="187" t="s">
        <v>87</v>
      </c>
      <c r="AT135" s="188" t="s">
        <v>76</v>
      </c>
      <c r="AU135" s="188" t="s">
        <v>77</v>
      </c>
      <c r="AY135" s="187" t="s">
        <v>171</v>
      </c>
      <c r="BK135" s="189">
        <f>BK136+BK138+BK185+BK251+BK292+BK297+BK403</f>
        <v>343850.63</v>
      </c>
    </row>
    <row r="136" spans="1:65" s="11" customFormat="1" ht="22.9" customHeight="1">
      <c r="B136" s="176"/>
      <c r="C136" s="177"/>
      <c r="D136" s="178" t="s">
        <v>76</v>
      </c>
      <c r="E136" s="190" t="s">
        <v>1072</v>
      </c>
      <c r="F136" s="190" t="s">
        <v>1073</v>
      </c>
      <c r="G136" s="177"/>
      <c r="H136" s="177"/>
      <c r="I136" s="180"/>
      <c r="J136" s="191">
        <f>BK136</f>
        <v>238</v>
      </c>
      <c r="K136" s="177"/>
      <c r="L136" s="182"/>
      <c r="M136" s="183"/>
      <c r="N136" s="184"/>
      <c r="O136" s="184"/>
      <c r="P136" s="185">
        <f>P137</f>
        <v>0</v>
      </c>
      <c r="Q136" s="184"/>
      <c r="R136" s="185">
        <f>R137</f>
        <v>0</v>
      </c>
      <c r="S136" s="184"/>
      <c r="T136" s="186">
        <f>T137</f>
        <v>5.9999999999999995E-4</v>
      </c>
      <c r="AR136" s="187" t="s">
        <v>87</v>
      </c>
      <c r="AT136" s="188" t="s">
        <v>76</v>
      </c>
      <c r="AU136" s="188" t="s">
        <v>85</v>
      </c>
      <c r="AY136" s="187" t="s">
        <v>171</v>
      </c>
      <c r="BK136" s="189">
        <f>BK137</f>
        <v>238</v>
      </c>
    </row>
    <row r="137" spans="1:65" s="1" customFormat="1" ht="21.75" customHeight="1">
      <c r="A137" s="34"/>
      <c r="B137" s="35"/>
      <c r="C137" s="192" t="s">
        <v>195</v>
      </c>
      <c r="D137" s="192" t="s">
        <v>173</v>
      </c>
      <c r="E137" s="193" t="s">
        <v>1975</v>
      </c>
      <c r="F137" s="194" t="s">
        <v>1976</v>
      </c>
      <c r="G137" s="195" t="s">
        <v>308</v>
      </c>
      <c r="H137" s="196">
        <v>2</v>
      </c>
      <c r="I137" s="197">
        <v>119</v>
      </c>
      <c r="J137" s="196">
        <f>ROUND(I137*H137,2)</f>
        <v>238</v>
      </c>
      <c r="K137" s="194" t="s">
        <v>177</v>
      </c>
      <c r="L137" s="39"/>
      <c r="M137" s="198" t="s">
        <v>1</v>
      </c>
      <c r="N137" s="199" t="s">
        <v>42</v>
      </c>
      <c r="O137" s="71"/>
      <c r="P137" s="200">
        <f>O137*H137</f>
        <v>0</v>
      </c>
      <c r="Q137" s="200">
        <v>0</v>
      </c>
      <c r="R137" s="200">
        <f>Q137*H137</f>
        <v>0</v>
      </c>
      <c r="S137" s="200">
        <v>2.9999999999999997E-4</v>
      </c>
      <c r="T137" s="201">
        <f>S137*H137</f>
        <v>5.9999999999999995E-4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2" t="s">
        <v>264</v>
      </c>
      <c r="AT137" s="202" t="s">
        <v>173</v>
      </c>
      <c r="AU137" s="202" t="s">
        <v>87</v>
      </c>
      <c r="AY137" s="17" t="s">
        <v>171</v>
      </c>
      <c r="BE137" s="203">
        <f>IF(N137="základní",J137,0)</f>
        <v>238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7" t="s">
        <v>85</v>
      </c>
      <c r="BK137" s="203">
        <f>ROUND(I137*H137,2)</f>
        <v>238</v>
      </c>
      <c r="BL137" s="17" t="s">
        <v>264</v>
      </c>
      <c r="BM137" s="202" t="s">
        <v>1977</v>
      </c>
    </row>
    <row r="138" spans="1:65" s="11" customFormat="1" ht="22.9" customHeight="1">
      <c r="B138" s="176"/>
      <c r="C138" s="177"/>
      <c r="D138" s="178" t="s">
        <v>76</v>
      </c>
      <c r="E138" s="190" t="s">
        <v>1978</v>
      </c>
      <c r="F138" s="190" t="s">
        <v>1979</v>
      </c>
      <c r="G138" s="177"/>
      <c r="H138" s="177"/>
      <c r="I138" s="180"/>
      <c r="J138" s="191">
        <f>BK138</f>
        <v>59727.08</v>
      </c>
      <c r="K138" s="177"/>
      <c r="L138" s="182"/>
      <c r="M138" s="183"/>
      <c r="N138" s="184"/>
      <c r="O138" s="184"/>
      <c r="P138" s="185">
        <f>SUM(P139:P184)</f>
        <v>0</v>
      </c>
      <c r="Q138" s="184"/>
      <c r="R138" s="185">
        <f>SUM(R139:R184)</f>
        <v>7.6599999999999988E-2</v>
      </c>
      <c r="S138" s="184"/>
      <c r="T138" s="186">
        <f>SUM(T139:T184)</f>
        <v>7.92E-3</v>
      </c>
      <c r="AR138" s="187" t="s">
        <v>87</v>
      </c>
      <c r="AT138" s="188" t="s">
        <v>76</v>
      </c>
      <c r="AU138" s="188" t="s">
        <v>85</v>
      </c>
      <c r="AY138" s="187" t="s">
        <v>171</v>
      </c>
      <c r="BK138" s="189">
        <f>SUM(BK139:BK184)</f>
        <v>59727.08</v>
      </c>
    </row>
    <row r="139" spans="1:65" s="1" customFormat="1" ht="16.5" customHeight="1">
      <c r="A139" s="34"/>
      <c r="B139" s="35"/>
      <c r="C139" s="192" t="s">
        <v>201</v>
      </c>
      <c r="D139" s="192" t="s">
        <v>173</v>
      </c>
      <c r="E139" s="193" t="s">
        <v>1980</v>
      </c>
      <c r="F139" s="194" t="s">
        <v>1981</v>
      </c>
      <c r="G139" s="195" t="s">
        <v>282</v>
      </c>
      <c r="H139" s="196">
        <v>4</v>
      </c>
      <c r="I139" s="197">
        <v>88</v>
      </c>
      <c r="J139" s="196">
        <f>ROUND(I139*H139,2)</f>
        <v>352</v>
      </c>
      <c r="K139" s="194" t="s">
        <v>177</v>
      </c>
      <c r="L139" s="39"/>
      <c r="M139" s="198" t="s">
        <v>1</v>
      </c>
      <c r="N139" s="199" t="s">
        <v>42</v>
      </c>
      <c r="O139" s="71"/>
      <c r="P139" s="200">
        <f>O139*H139</f>
        <v>0</v>
      </c>
      <c r="Q139" s="200">
        <v>0</v>
      </c>
      <c r="R139" s="200">
        <f>Q139*H139</f>
        <v>0</v>
      </c>
      <c r="S139" s="200">
        <v>1.98E-3</v>
      </c>
      <c r="T139" s="201">
        <f>S139*H139</f>
        <v>7.92E-3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264</v>
      </c>
      <c r="AT139" s="202" t="s">
        <v>173</v>
      </c>
      <c r="AU139" s="202" t="s">
        <v>87</v>
      </c>
      <c r="AY139" s="17" t="s">
        <v>171</v>
      </c>
      <c r="BE139" s="203">
        <f>IF(N139="základní",J139,0)</f>
        <v>352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7" t="s">
        <v>85</v>
      </c>
      <c r="BK139" s="203">
        <f>ROUND(I139*H139,2)</f>
        <v>352</v>
      </c>
      <c r="BL139" s="17" t="s">
        <v>264</v>
      </c>
      <c r="BM139" s="202" t="s">
        <v>1982</v>
      </c>
    </row>
    <row r="140" spans="1:65" s="12" customFormat="1" ht="11.25">
      <c r="B140" s="204"/>
      <c r="C140" s="205"/>
      <c r="D140" s="206" t="s">
        <v>180</v>
      </c>
      <c r="E140" s="207" t="s">
        <v>1</v>
      </c>
      <c r="F140" s="208" t="s">
        <v>1983</v>
      </c>
      <c r="G140" s="205"/>
      <c r="H140" s="207" t="s">
        <v>1</v>
      </c>
      <c r="I140" s="209"/>
      <c r="J140" s="205"/>
      <c r="K140" s="205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180</v>
      </c>
      <c r="AU140" s="214" t="s">
        <v>87</v>
      </c>
      <c r="AV140" s="12" t="s">
        <v>85</v>
      </c>
      <c r="AW140" s="12" t="s">
        <v>32</v>
      </c>
      <c r="AX140" s="12" t="s">
        <v>77</v>
      </c>
      <c r="AY140" s="214" t="s">
        <v>171</v>
      </c>
    </row>
    <row r="141" spans="1:65" s="13" customFormat="1" ht="11.25">
      <c r="B141" s="215"/>
      <c r="C141" s="216"/>
      <c r="D141" s="206" t="s">
        <v>180</v>
      </c>
      <c r="E141" s="217" t="s">
        <v>1</v>
      </c>
      <c r="F141" s="218" t="s">
        <v>1984</v>
      </c>
      <c r="G141" s="216"/>
      <c r="H141" s="219">
        <v>4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180</v>
      </c>
      <c r="AU141" s="225" t="s">
        <v>87</v>
      </c>
      <c r="AV141" s="13" t="s">
        <v>87</v>
      </c>
      <c r="AW141" s="13" t="s">
        <v>32</v>
      </c>
      <c r="AX141" s="13" t="s">
        <v>85</v>
      </c>
      <c r="AY141" s="225" t="s">
        <v>171</v>
      </c>
    </row>
    <row r="142" spans="1:65" s="1" customFormat="1" ht="16.5" customHeight="1">
      <c r="A142" s="34"/>
      <c r="B142" s="35"/>
      <c r="C142" s="192" t="s">
        <v>211</v>
      </c>
      <c r="D142" s="192" t="s">
        <v>173</v>
      </c>
      <c r="E142" s="193" t="s">
        <v>1985</v>
      </c>
      <c r="F142" s="194" t="s">
        <v>1986</v>
      </c>
      <c r="G142" s="195" t="s">
        <v>282</v>
      </c>
      <c r="H142" s="196">
        <v>8</v>
      </c>
      <c r="I142" s="197">
        <v>630</v>
      </c>
      <c r="J142" s="196">
        <f>ROUND(I142*H142,2)</f>
        <v>5040</v>
      </c>
      <c r="K142" s="194" t="s">
        <v>177</v>
      </c>
      <c r="L142" s="39"/>
      <c r="M142" s="198" t="s">
        <v>1</v>
      </c>
      <c r="N142" s="199" t="s">
        <v>42</v>
      </c>
      <c r="O142" s="71"/>
      <c r="P142" s="200">
        <f>O142*H142</f>
        <v>0</v>
      </c>
      <c r="Q142" s="200">
        <v>5.9000000000000003E-4</v>
      </c>
      <c r="R142" s="200">
        <f>Q142*H142</f>
        <v>4.7200000000000002E-3</v>
      </c>
      <c r="S142" s="200">
        <v>0</v>
      </c>
      <c r="T142" s="20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264</v>
      </c>
      <c r="AT142" s="202" t="s">
        <v>173</v>
      </c>
      <c r="AU142" s="202" t="s">
        <v>87</v>
      </c>
      <c r="AY142" s="17" t="s">
        <v>171</v>
      </c>
      <c r="BE142" s="203">
        <f>IF(N142="základní",J142,0)</f>
        <v>5040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7" t="s">
        <v>85</v>
      </c>
      <c r="BK142" s="203">
        <f>ROUND(I142*H142,2)</f>
        <v>5040</v>
      </c>
      <c r="BL142" s="17" t="s">
        <v>264</v>
      </c>
      <c r="BM142" s="202" t="s">
        <v>1987</v>
      </c>
    </row>
    <row r="143" spans="1:65" s="12" customFormat="1" ht="11.25">
      <c r="B143" s="204"/>
      <c r="C143" s="205"/>
      <c r="D143" s="206" t="s">
        <v>180</v>
      </c>
      <c r="E143" s="207" t="s">
        <v>1</v>
      </c>
      <c r="F143" s="208" t="s">
        <v>1988</v>
      </c>
      <c r="G143" s="205"/>
      <c r="H143" s="207" t="s">
        <v>1</v>
      </c>
      <c r="I143" s="209"/>
      <c r="J143" s="205"/>
      <c r="K143" s="205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180</v>
      </c>
      <c r="AU143" s="214" t="s">
        <v>87</v>
      </c>
      <c r="AV143" s="12" t="s">
        <v>85</v>
      </c>
      <c r="AW143" s="12" t="s">
        <v>32</v>
      </c>
      <c r="AX143" s="12" t="s">
        <v>77</v>
      </c>
      <c r="AY143" s="214" t="s">
        <v>171</v>
      </c>
    </row>
    <row r="144" spans="1:65" s="13" customFormat="1" ht="11.25">
      <c r="B144" s="215"/>
      <c r="C144" s="216"/>
      <c r="D144" s="206" t="s">
        <v>180</v>
      </c>
      <c r="E144" s="217" t="s">
        <v>1</v>
      </c>
      <c r="F144" s="218" t="s">
        <v>1989</v>
      </c>
      <c r="G144" s="216"/>
      <c r="H144" s="219">
        <v>8</v>
      </c>
      <c r="I144" s="220"/>
      <c r="J144" s="216"/>
      <c r="K144" s="216"/>
      <c r="L144" s="221"/>
      <c r="M144" s="222"/>
      <c r="N144" s="223"/>
      <c r="O144" s="223"/>
      <c r="P144" s="223"/>
      <c r="Q144" s="223"/>
      <c r="R144" s="223"/>
      <c r="S144" s="223"/>
      <c r="T144" s="224"/>
      <c r="AT144" s="225" t="s">
        <v>180</v>
      </c>
      <c r="AU144" s="225" t="s">
        <v>87</v>
      </c>
      <c r="AV144" s="13" t="s">
        <v>87</v>
      </c>
      <c r="AW144" s="13" t="s">
        <v>32</v>
      </c>
      <c r="AX144" s="13" t="s">
        <v>85</v>
      </c>
      <c r="AY144" s="225" t="s">
        <v>171</v>
      </c>
    </row>
    <row r="145" spans="1:65" s="1" customFormat="1" ht="16.5" customHeight="1">
      <c r="A145" s="34"/>
      <c r="B145" s="35"/>
      <c r="C145" s="192" t="s">
        <v>215</v>
      </c>
      <c r="D145" s="192" t="s">
        <v>173</v>
      </c>
      <c r="E145" s="193" t="s">
        <v>1990</v>
      </c>
      <c r="F145" s="194" t="s">
        <v>1991</v>
      </c>
      <c r="G145" s="195" t="s">
        <v>282</v>
      </c>
      <c r="H145" s="196">
        <v>20</v>
      </c>
      <c r="I145" s="197">
        <v>803</v>
      </c>
      <c r="J145" s="196">
        <f>ROUND(I145*H145,2)</f>
        <v>16060</v>
      </c>
      <c r="K145" s="194" t="s">
        <v>177</v>
      </c>
      <c r="L145" s="39"/>
      <c r="M145" s="198" t="s">
        <v>1</v>
      </c>
      <c r="N145" s="199" t="s">
        <v>42</v>
      </c>
      <c r="O145" s="71"/>
      <c r="P145" s="200">
        <f>O145*H145</f>
        <v>0</v>
      </c>
      <c r="Q145" s="200">
        <v>2.0100000000000001E-3</v>
      </c>
      <c r="R145" s="200">
        <f>Q145*H145</f>
        <v>4.02E-2</v>
      </c>
      <c r="S145" s="200">
        <v>0</v>
      </c>
      <c r="T145" s="20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264</v>
      </c>
      <c r="AT145" s="202" t="s">
        <v>173</v>
      </c>
      <c r="AU145" s="202" t="s">
        <v>87</v>
      </c>
      <c r="AY145" s="17" t="s">
        <v>171</v>
      </c>
      <c r="BE145" s="203">
        <f>IF(N145="základní",J145,0)</f>
        <v>16060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7" t="s">
        <v>85</v>
      </c>
      <c r="BK145" s="203">
        <f>ROUND(I145*H145,2)</f>
        <v>16060</v>
      </c>
      <c r="BL145" s="17" t="s">
        <v>264</v>
      </c>
      <c r="BM145" s="202" t="s">
        <v>1992</v>
      </c>
    </row>
    <row r="146" spans="1:65" s="12" customFormat="1" ht="11.25">
      <c r="B146" s="204"/>
      <c r="C146" s="205"/>
      <c r="D146" s="206" t="s">
        <v>180</v>
      </c>
      <c r="E146" s="207" t="s">
        <v>1</v>
      </c>
      <c r="F146" s="208" t="s">
        <v>1993</v>
      </c>
      <c r="G146" s="205"/>
      <c r="H146" s="207" t="s">
        <v>1</v>
      </c>
      <c r="I146" s="209"/>
      <c r="J146" s="205"/>
      <c r="K146" s="205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180</v>
      </c>
      <c r="AU146" s="214" t="s">
        <v>87</v>
      </c>
      <c r="AV146" s="12" t="s">
        <v>85</v>
      </c>
      <c r="AW146" s="12" t="s">
        <v>32</v>
      </c>
      <c r="AX146" s="12" t="s">
        <v>77</v>
      </c>
      <c r="AY146" s="214" t="s">
        <v>171</v>
      </c>
    </row>
    <row r="147" spans="1:65" s="13" customFormat="1" ht="11.25">
      <c r="B147" s="215"/>
      <c r="C147" s="216"/>
      <c r="D147" s="206" t="s">
        <v>180</v>
      </c>
      <c r="E147" s="217" t="s">
        <v>1</v>
      </c>
      <c r="F147" s="218" t="s">
        <v>1994</v>
      </c>
      <c r="G147" s="216"/>
      <c r="H147" s="219">
        <v>20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180</v>
      </c>
      <c r="AU147" s="225" t="s">
        <v>87</v>
      </c>
      <c r="AV147" s="13" t="s">
        <v>87</v>
      </c>
      <c r="AW147" s="13" t="s">
        <v>32</v>
      </c>
      <c r="AX147" s="13" t="s">
        <v>85</v>
      </c>
      <c r="AY147" s="225" t="s">
        <v>171</v>
      </c>
    </row>
    <row r="148" spans="1:65" s="1" customFormat="1" ht="16.5" customHeight="1">
      <c r="A148" s="34"/>
      <c r="B148" s="35"/>
      <c r="C148" s="192" t="s">
        <v>224</v>
      </c>
      <c r="D148" s="192" t="s">
        <v>173</v>
      </c>
      <c r="E148" s="193" t="s">
        <v>1995</v>
      </c>
      <c r="F148" s="194" t="s">
        <v>1996</v>
      </c>
      <c r="G148" s="195" t="s">
        <v>282</v>
      </c>
      <c r="H148" s="196">
        <v>6</v>
      </c>
      <c r="I148" s="197">
        <v>525</v>
      </c>
      <c r="J148" s="196">
        <f>ROUND(I148*H148,2)</f>
        <v>3150</v>
      </c>
      <c r="K148" s="194" t="s">
        <v>177</v>
      </c>
      <c r="L148" s="39"/>
      <c r="M148" s="198" t="s">
        <v>1</v>
      </c>
      <c r="N148" s="199" t="s">
        <v>42</v>
      </c>
      <c r="O148" s="71"/>
      <c r="P148" s="200">
        <f>O148*H148</f>
        <v>0</v>
      </c>
      <c r="Q148" s="200">
        <v>4.0999999999999999E-4</v>
      </c>
      <c r="R148" s="200">
        <f>Q148*H148</f>
        <v>2.4599999999999999E-3</v>
      </c>
      <c r="S148" s="200">
        <v>0</v>
      </c>
      <c r="T148" s="20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2" t="s">
        <v>264</v>
      </c>
      <c r="AT148" s="202" t="s">
        <v>173</v>
      </c>
      <c r="AU148" s="202" t="s">
        <v>87</v>
      </c>
      <c r="AY148" s="17" t="s">
        <v>171</v>
      </c>
      <c r="BE148" s="203">
        <f>IF(N148="základní",J148,0)</f>
        <v>3150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7" t="s">
        <v>85</v>
      </c>
      <c r="BK148" s="203">
        <f>ROUND(I148*H148,2)</f>
        <v>3150</v>
      </c>
      <c r="BL148" s="17" t="s">
        <v>264</v>
      </c>
      <c r="BM148" s="202" t="s">
        <v>1997</v>
      </c>
    </row>
    <row r="149" spans="1:65" s="12" customFormat="1" ht="11.25">
      <c r="B149" s="204"/>
      <c r="C149" s="205"/>
      <c r="D149" s="206" t="s">
        <v>180</v>
      </c>
      <c r="E149" s="207" t="s">
        <v>1</v>
      </c>
      <c r="F149" s="208" t="s">
        <v>1998</v>
      </c>
      <c r="G149" s="205"/>
      <c r="H149" s="207" t="s">
        <v>1</v>
      </c>
      <c r="I149" s="209"/>
      <c r="J149" s="205"/>
      <c r="K149" s="205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180</v>
      </c>
      <c r="AU149" s="214" t="s">
        <v>87</v>
      </c>
      <c r="AV149" s="12" t="s">
        <v>85</v>
      </c>
      <c r="AW149" s="12" t="s">
        <v>32</v>
      </c>
      <c r="AX149" s="12" t="s">
        <v>77</v>
      </c>
      <c r="AY149" s="214" t="s">
        <v>171</v>
      </c>
    </row>
    <row r="150" spans="1:65" s="13" customFormat="1" ht="11.25">
      <c r="B150" s="215"/>
      <c r="C150" s="216"/>
      <c r="D150" s="206" t="s">
        <v>180</v>
      </c>
      <c r="E150" s="217" t="s">
        <v>1</v>
      </c>
      <c r="F150" s="218" t="s">
        <v>1999</v>
      </c>
      <c r="G150" s="216"/>
      <c r="H150" s="219">
        <v>6</v>
      </c>
      <c r="I150" s="220"/>
      <c r="J150" s="216"/>
      <c r="K150" s="216"/>
      <c r="L150" s="221"/>
      <c r="M150" s="222"/>
      <c r="N150" s="223"/>
      <c r="O150" s="223"/>
      <c r="P150" s="223"/>
      <c r="Q150" s="223"/>
      <c r="R150" s="223"/>
      <c r="S150" s="223"/>
      <c r="T150" s="224"/>
      <c r="AT150" s="225" t="s">
        <v>180</v>
      </c>
      <c r="AU150" s="225" t="s">
        <v>87</v>
      </c>
      <c r="AV150" s="13" t="s">
        <v>87</v>
      </c>
      <c r="AW150" s="13" t="s">
        <v>32</v>
      </c>
      <c r="AX150" s="13" t="s">
        <v>85</v>
      </c>
      <c r="AY150" s="225" t="s">
        <v>171</v>
      </c>
    </row>
    <row r="151" spans="1:65" s="1" customFormat="1" ht="16.5" customHeight="1">
      <c r="A151" s="34"/>
      <c r="B151" s="35"/>
      <c r="C151" s="192" t="s">
        <v>228</v>
      </c>
      <c r="D151" s="192" t="s">
        <v>173</v>
      </c>
      <c r="E151" s="193" t="s">
        <v>2000</v>
      </c>
      <c r="F151" s="194" t="s">
        <v>2001</v>
      </c>
      <c r="G151" s="195" t="s">
        <v>282</v>
      </c>
      <c r="H151" s="196">
        <v>12</v>
      </c>
      <c r="I151" s="197">
        <v>570</v>
      </c>
      <c r="J151" s="196">
        <f>ROUND(I151*H151,2)</f>
        <v>6840</v>
      </c>
      <c r="K151" s="194" t="s">
        <v>177</v>
      </c>
      <c r="L151" s="39"/>
      <c r="M151" s="198" t="s">
        <v>1</v>
      </c>
      <c r="N151" s="199" t="s">
        <v>42</v>
      </c>
      <c r="O151" s="71"/>
      <c r="P151" s="200">
        <f>O151*H151</f>
        <v>0</v>
      </c>
      <c r="Q151" s="200">
        <v>4.8000000000000001E-4</v>
      </c>
      <c r="R151" s="200">
        <f>Q151*H151</f>
        <v>5.7600000000000004E-3</v>
      </c>
      <c r="S151" s="200">
        <v>0</v>
      </c>
      <c r="T151" s="20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264</v>
      </c>
      <c r="AT151" s="202" t="s">
        <v>173</v>
      </c>
      <c r="AU151" s="202" t="s">
        <v>87</v>
      </c>
      <c r="AY151" s="17" t="s">
        <v>171</v>
      </c>
      <c r="BE151" s="203">
        <f>IF(N151="základní",J151,0)</f>
        <v>6840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7" t="s">
        <v>85</v>
      </c>
      <c r="BK151" s="203">
        <f>ROUND(I151*H151,2)</f>
        <v>6840</v>
      </c>
      <c r="BL151" s="17" t="s">
        <v>264</v>
      </c>
      <c r="BM151" s="202" t="s">
        <v>2002</v>
      </c>
    </row>
    <row r="152" spans="1:65" s="12" customFormat="1" ht="11.25">
      <c r="B152" s="204"/>
      <c r="C152" s="205"/>
      <c r="D152" s="206" t="s">
        <v>180</v>
      </c>
      <c r="E152" s="207" t="s">
        <v>1</v>
      </c>
      <c r="F152" s="208" t="s">
        <v>2003</v>
      </c>
      <c r="G152" s="205"/>
      <c r="H152" s="207" t="s">
        <v>1</v>
      </c>
      <c r="I152" s="209"/>
      <c r="J152" s="205"/>
      <c r="K152" s="205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180</v>
      </c>
      <c r="AU152" s="214" t="s">
        <v>87</v>
      </c>
      <c r="AV152" s="12" t="s">
        <v>85</v>
      </c>
      <c r="AW152" s="12" t="s">
        <v>32</v>
      </c>
      <c r="AX152" s="12" t="s">
        <v>77</v>
      </c>
      <c r="AY152" s="214" t="s">
        <v>171</v>
      </c>
    </row>
    <row r="153" spans="1:65" s="13" customFormat="1" ht="11.25">
      <c r="B153" s="215"/>
      <c r="C153" s="216"/>
      <c r="D153" s="206" t="s">
        <v>180</v>
      </c>
      <c r="E153" s="217" t="s">
        <v>1</v>
      </c>
      <c r="F153" s="218" t="s">
        <v>2004</v>
      </c>
      <c r="G153" s="216"/>
      <c r="H153" s="219">
        <v>12</v>
      </c>
      <c r="I153" s="220"/>
      <c r="J153" s="216"/>
      <c r="K153" s="216"/>
      <c r="L153" s="221"/>
      <c r="M153" s="222"/>
      <c r="N153" s="223"/>
      <c r="O153" s="223"/>
      <c r="P153" s="223"/>
      <c r="Q153" s="223"/>
      <c r="R153" s="223"/>
      <c r="S153" s="223"/>
      <c r="T153" s="224"/>
      <c r="AT153" s="225" t="s">
        <v>180</v>
      </c>
      <c r="AU153" s="225" t="s">
        <v>87</v>
      </c>
      <c r="AV153" s="13" t="s">
        <v>87</v>
      </c>
      <c r="AW153" s="13" t="s">
        <v>32</v>
      </c>
      <c r="AX153" s="13" t="s">
        <v>85</v>
      </c>
      <c r="AY153" s="225" t="s">
        <v>171</v>
      </c>
    </row>
    <row r="154" spans="1:65" s="1" customFormat="1" ht="16.5" customHeight="1">
      <c r="A154" s="34"/>
      <c r="B154" s="35"/>
      <c r="C154" s="192" t="s">
        <v>235</v>
      </c>
      <c r="D154" s="192" t="s">
        <v>173</v>
      </c>
      <c r="E154" s="193" t="s">
        <v>2005</v>
      </c>
      <c r="F154" s="194" t="s">
        <v>2006</v>
      </c>
      <c r="G154" s="195" t="s">
        <v>282</v>
      </c>
      <c r="H154" s="196">
        <v>6</v>
      </c>
      <c r="I154" s="197">
        <v>812</v>
      </c>
      <c r="J154" s="196">
        <f>ROUND(I154*H154,2)</f>
        <v>4872</v>
      </c>
      <c r="K154" s="194" t="s">
        <v>177</v>
      </c>
      <c r="L154" s="39"/>
      <c r="M154" s="198" t="s">
        <v>1</v>
      </c>
      <c r="N154" s="199" t="s">
        <v>42</v>
      </c>
      <c r="O154" s="71"/>
      <c r="P154" s="200">
        <f>O154*H154</f>
        <v>0</v>
      </c>
      <c r="Q154" s="200">
        <v>2.2399999999999998E-3</v>
      </c>
      <c r="R154" s="200">
        <f>Q154*H154</f>
        <v>1.3439999999999999E-2</v>
      </c>
      <c r="S154" s="200">
        <v>0</v>
      </c>
      <c r="T154" s="20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2" t="s">
        <v>264</v>
      </c>
      <c r="AT154" s="202" t="s">
        <v>173</v>
      </c>
      <c r="AU154" s="202" t="s">
        <v>87</v>
      </c>
      <c r="AY154" s="17" t="s">
        <v>171</v>
      </c>
      <c r="BE154" s="203">
        <f>IF(N154="základní",J154,0)</f>
        <v>4872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7" t="s">
        <v>85</v>
      </c>
      <c r="BK154" s="203">
        <f>ROUND(I154*H154,2)</f>
        <v>4872</v>
      </c>
      <c r="BL154" s="17" t="s">
        <v>264</v>
      </c>
      <c r="BM154" s="202" t="s">
        <v>2007</v>
      </c>
    </row>
    <row r="155" spans="1:65" s="12" customFormat="1" ht="11.25">
      <c r="B155" s="204"/>
      <c r="C155" s="205"/>
      <c r="D155" s="206" t="s">
        <v>180</v>
      </c>
      <c r="E155" s="207" t="s">
        <v>1</v>
      </c>
      <c r="F155" s="208" t="s">
        <v>2008</v>
      </c>
      <c r="G155" s="205"/>
      <c r="H155" s="207" t="s">
        <v>1</v>
      </c>
      <c r="I155" s="209"/>
      <c r="J155" s="205"/>
      <c r="K155" s="205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180</v>
      </c>
      <c r="AU155" s="214" t="s">
        <v>87</v>
      </c>
      <c r="AV155" s="12" t="s">
        <v>85</v>
      </c>
      <c r="AW155" s="12" t="s">
        <v>32</v>
      </c>
      <c r="AX155" s="12" t="s">
        <v>77</v>
      </c>
      <c r="AY155" s="214" t="s">
        <v>171</v>
      </c>
    </row>
    <row r="156" spans="1:65" s="13" customFormat="1" ht="11.25">
      <c r="B156" s="215"/>
      <c r="C156" s="216"/>
      <c r="D156" s="206" t="s">
        <v>180</v>
      </c>
      <c r="E156" s="217" t="s">
        <v>1</v>
      </c>
      <c r="F156" s="218" t="s">
        <v>1999</v>
      </c>
      <c r="G156" s="216"/>
      <c r="H156" s="219">
        <v>6</v>
      </c>
      <c r="I156" s="220"/>
      <c r="J156" s="216"/>
      <c r="K156" s="216"/>
      <c r="L156" s="221"/>
      <c r="M156" s="222"/>
      <c r="N156" s="223"/>
      <c r="O156" s="223"/>
      <c r="P156" s="223"/>
      <c r="Q156" s="223"/>
      <c r="R156" s="223"/>
      <c r="S156" s="223"/>
      <c r="T156" s="224"/>
      <c r="AT156" s="225" t="s">
        <v>180</v>
      </c>
      <c r="AU156" s="225" t="s">
        <v>87</v>
      </c>
      <c r="AV156" s="13" t="s">
        <v>87</v>
      </c>
      <c r="AW156" s="13" t="s">
        <v>32</v>
      </c>
      <c r="AX156" s="13" t="s">
        <v>85</v>
      </c>
      <c r="AY156" s="225" t="s">
        <v>171</v>
      </c>
    </row>
    <row r="157" spans="1:65" s="1" customFormat="1" ht="16.5" customHeight="1">
      <c r="A157" s="34"/>
      <c r="B157" s="35"/>
      <c r="C157" s="192" t="s">
        <v>243</v>
      </c>
      <c r="D157" s="192" t="s">
        <v>173</v>
      </c>
      <c r="E157" s="193" t="s">
        <v>2009</v>
      </c>
      <c r="F157" s="194" t="s">
        <v>2010</v>
      </c>
      <c r="G157" s="195" t="s">
        <v>308</v>
      </c>
      <c r="H157" s="196">
        <v>8</v>
      </c>
      <c r="I157" s="197">
        <v>99</v>
      </c>
      <c r="J157" s="196">
        <f>ROUND(I157*H157,2)</f>
        <v>792</v>
      </c>
      <c r="K157" s="194" t="s">
        <v>177</v>
      </c>
      <c r="L157" s="39"/>
      <c r="M157" s="198" t="s">
        <v>1</v>
      </c>
      <c r="N157" s="199" t="s">
        <v>42</v>
      </c>
      <c r="O157" s="71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264</v>
      </c>
      <c r="AT157" s="202" t="s">
        <v>173</v>
      </c>
      <c r="AU157" s="202" t="s">
        <v>87</v>
      </c>
      <c r="AY157" s="17" t="s">
        <v>171</v>
      </c>
      <c r="BE157" s="203">
        <f>IF(N157="základní",J157,0)</f>
        <v>792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7" t="s">
        <v>85</v>
      </c>
      <c r="BK157" s="203">
        <f>ROUND(I157*H157,2)</f>
        <v>792</v>
      </c>
      <c r="BL157" s="17" t="s">
        <v>264</v>
      </c>
      <c r="BM157" s="202" t="s">
        <v>2011</v>
      </c>
    </row>
    <row r="158" spans="1:65" s="1" customFormat="1" ht="16.5" customHeight="1">
      <c r="A158" s="34"/>
      <c r="B158" s="35"/>
      <c r="C158" s="192" t="s">
        <v>250</v>
      </c>
      <c r="D158" s="192" t="s">
        <v>173</v>
      </c>
      <c r="E158" s="193" t="s">
        <v>2012</v>
      </c>
      <c r="F158" s="194" t="s">
        <v>2013</v>
      </c>
      <c r="G158" s="195" t="s">
        <v>308</v>
      </c>
      <c r="H158" s="196">
        <v>4</v>
      </c>
      <c r="I158" s="197">
        <v>108</v>
      </c>
      <c r="J158" s="196">
        <f>ROUND(I158*H158,2)</f>
        <v>432</v>
      </c>
      <c r="K158" s="194" t="s">
        <v>177</v>
      </c>
      <c r="L158" s="39"/>
      <c r="M158" s="198" t="s">
        <v>1</v>
      </c>
      <c r="N158" s="199" t="s">
        <v>42</v>
      </c>
      <c r="O158" s="71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2" t="s">
        <v>264</v>
      </c>
      <c r="AT158" s="202" t="s">
        <v>173</v>
      </c>
      <c r="AU158" s="202" t="s">
        <v>87</v>
      </c>
      <c r="AY158" s="17" t="s">
        <v>171</v>
      </c>
      <c r="BE158" s="203">
        <f>IF(N158="základní",J158,0)</f>
        <v>432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7" t="s">
        <v>85</v>
      </c>
      <c r="BK158" s="203">
        <f>ROUND(I158*H158,2)</f>
        <v>432</v>
      </c>
      <c r="BL158" s="17" t="s">
        <v>264</v>
      </c>
      <c r="BM158" s="202" t="s">
        <v>2014</v>
      </c>
    </row>
    <row r="159" spans="1:65" s="1" customFormat="1" ht="24.2" customHeight="1">
      <c r="A159" s="34"/>
      <c r="B159" s="35"/>
      <c r="C159" s="192" t="s">
        <v>254</v>
      </c>
      <c r="D159" s="192" t="s">
        <v>173</v>
      </c>
      <c r="E159" s="193" t="s">
        <v>2015</v>
      </c>
      <c r="F159" s="194" t="s">
        <v>2016</v>
      </c>
      <c r="G159" s="195" t="s">
        <v>282</v>
      </c>
      <c r="H159" s="196">
        <v>2</v>
      </c>
      <c r="I159" s="197">
        <v>394</v>
      </c>
      <c r="J159" s="196">
        <f>ROUND(I159*H159,2)</f>
        <v>788</v>
      </c>
      <c r="K159" s="194" t="s">
        <v>177</v>
      </c>
      <c r="L159" s="39"/>
      <c r="M159" s="198" t="s">
        <v>1</v>
      </c>
      <c r="N159" s="199" t="s">
        <v>42</v>
      </c>
      <c r="O159" s="71"/>
      <c r="P159" s="200">
        <f>O159*H159</f>
        <v>0</v>
      </c>
      <c r="Q159" s="200">
        <v>8.4000000000000003E-4</v>
      </c>
      <c r="R159" s="200">
        <f>Q159*H159</f>
        <v>1.6800000000000001E-3</v>
      </c>
      <c r="S159" s="200">
        <v>0</v>
      </c>
      <c r="T159" s="20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2" t="s">
        <v>264</v>
      </c>
      <c r="AT159" s="202" t="s">
        <v>173</v>
      </c>
      <c r="AU159" s="202" t="s">
        <v>87</v>
      </c>
      <c r="AY159" s="17" t="s">
        <v>171</v>
      </c>
      <c r="BE159" s="203">
        <f>IF(N159="základní",J159,0)</f>
        <v>788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7" t="s">
        <v>85</v>
      </c>
      <c r="BK159" s="203">
        <f>ROUND(I159*H159,2)</f>
        <v>788</v>
      </c>
      <c r="BL159" s="17" t="s">
        <v>264</v>
      </c>
      <c r="BM159" s="202" t="s">
        <v>2017</v>
      </c>
    </row>
    <row r="160" spans="1:65" s="12" customFormat="1" ht="11.25">
      <c r="B160" s="204"/>
      <c r="C160" s="205"/>
      <c r="D160" s="206" t="s">
        <v>180</v>
      </c>
      <c r="E160" s="207" t="s">
        <v>1</v>
      </c>
      <c r="F160" s="208" t="s">
        <v>2018</v>
      </c>
      <c r="G160" s="205"/>
      <c r="H160" s="207" t="s">
        <v>1</v>
      </c>
      <c r="I160" s="209"/>
      <c r="J160" s="205"/>
      <c r="K160" s="205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180</v>
      </c>
      <c r="AU160" s="214" t="s">
        <v>87</v>
      </c>
      <c r="AV160" s="12" t="s">
        <v>85</v>
      </c>
      <c r="AW160" s="12" t="s">
        <v>32</v>
      </c>
      <c r="AX160" s="12" t="s">
        <v>77</v>
      </c>
      <c r="AY160" s="214" t="s">
        <v>171</v>
      </c>
    </row>
    <row r="161" spans="1:65" s="13" customFormat="1" ht="11.25">
      <c r="B161" s="215"/>
      <c r="C161" s="216"/>
      <c r="D161" s="206" t="s">
        <v>180</v>
      </c>
      <c r="E161" s="217" t="s">
        <v>1</v>
      </c>
      <c r="F161" s="218" t="s">
        <v>2019</v>
      </c>
      <c r="G161" s="216"/>
      <c r="H161" s="219">
        <v>2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180</v>
      </c>
      <c r="AU161" s="225" t="s">
        <v>87</v>
      </c>
      <c r="AV161" s="13" t="s">
        <v>87</v>
      </c>
      <c r="AW161" s="13" t="s">
        <v>32</v>
      </c>
      <c r="AX161" s="13" t="s">
        <v>85</v>
      </c>
      <c r="AY161" s="225" t="s">
        <v>171</v>
      </c>
    </row>
    <row r="162" spans="1:65" s="1" customFormat="1" ht="16.5" customHeight="1">
      <c r="A162" s="34"/>
      <c r="B162" s="35"/>
      <c r="C162" s="192" t="s">
        <v>8</v>
      </c>
      <c r="D162" s="192" t="s">
        <v>173</v>
      </c>
      <c r="E162" s="193" t="s">
        <v>2020</v>
      </c>
      <c r="F162" s="194" t="s">
        <v>2021</v>
      </c>
      <c r="G162" s="195" t="s">
        <v>282</v>
      </c>
      <c r="H162" s="196">
        <v>4</v>
      </c>
      <c r="I162" s="197">
        <v>497</v>
      </c>
      <c r="J162" s="196">
        <f>ROUND(I162*H162,2)</f>
        <v>1988</v>
      </c>
      <c r="K162" s="194" t="s">
        <v>1</v>
      </c>
      <c r="L162" s="39"/>
      <c r="M162" s="198" t="s">
        <v>1</v>
      </c>
      <c r="N162" s="199" t="s">
        <v>42</v>
      </c>
      <c r="O162" s="71"/>
      <c r="P162" s="200">
        <f>O162*H162</f>
        <v>0</v>
      </c>
      <c r="Q162" s="200">
        <v>7.1000000000000002E-4</v>
      </c>
      <c r="R162" s="200">
        <f>Q162*H162</f>
        <v>2.8400000000000001E-3</v>
      </c>
      <c r="S162" s="200">
        <v>0</v>
      </c>
      <c r="T162" s="20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264</v>
      </c>
      <c r="AT162" s="202" t="s">
        <v>173</v>
      </c>
      <c r="AU162" s="202" t="s">
        <v>87</v>
      </c>
      <c r="AY162" s="17" t="s">
        <v>171</v>
      </c>
      <c r="BE162" s="203">
        <f>IF(N162="základní",J162,0)</f>
        <v>1988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7" t="s">
        <v>85</v>
      </c>
      <c r="BK162" s="203">
        <f>ROUND(I162*H162,2)</f>
        <v>1988</v>
      </c>
      <c r="BL162" s="17" t="s">
        <v>264</v>
      </c>
      <c r="BM162" s="202" t="s">
        <v>2022</v>
      </c>
    </row>
    <row r="163" spans="1:65" s="1" customFormat="1" ht="19.5">
      <c r="A163" s="34"/>
      <c r="B163" s="35"/>
      <c r="C163" s="36"/>
      <c r="D163" s="206" t="s">
        <v>415</v>
      </c>
      <c r="E163" s="36"/>
      <c r="F163" s="246" t="s">
        <v>2023</v>
      </c>
      <c r="G163" s="36"/>
      <c r="H163" s="36"/>
      <c r="I163" s="247"/>
      <c r="J163" s="36"/>
      <c r="K163" s="36"/>
      <c r="L163" s="39"/>
      <c r="M163" s="248"/>
      <c r="N163" s="249"/>
      <c r="O163" s="71"/>
      <c r="P163" s="71"/>
      <c r="Q163" s="71"/>
      <c r="R163" s="71"/>
      <c r="S163" s="71"/>
      <c r="T163" s="72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415</v>
      </c>
      <c r="AU163" s="17" t="s">
        <v>87</v>
      </c>
    </row>
    <row r="164" spans="1:65" s="12" customFormat="1" ht="11.25">
      <c r="B164" s="204"/>
      <c r="C164" s="205"/>
      <c r="D164" s="206" t="s">
        <v>180</v>
      </c>
      <c r="E164" s="207" t="s">
        <v>1</v>
      </c>
      <c r="F164" s="208" t="s">
        <v>2024</v>
      </c>
      <c r="G164" s="205"/>
      <c r="H164" s="207" t="s">
        <v>1</v>
      </c>
      <c r="I164" s="209"/>
      <c r="J164" s="205"/>
      <c r="K164" s="205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180</v>
      </c>
      <c r="AU164" s="214" t="s">
        <v>87</v>
      </c>
      <c r="AV164" s="12" t="s">
        <v>85</v>
      </c>
      <c r="AW164" s="12" t="s">
        <v>32</v>
      </c>
      <c r="AX164" s="12" t="s">
        <v>77</v>
      </c>
      <c r="AY164" s="214" t="s">
        <v>171</v>
      </c>
    </row>
    <row r="165" spans="1:65" s="13" customFormat="1" ht="11.25">
      <c r="B165" s="215"/>
      <c r="C165" s="216"/>
      <c r="D165" s="206" t="s">
        <v>180</v>
      </c>
      <c r="E165" s="217" t="s">
        <v>1</v>
      </c>
      <c r="F165" s="218" t="s">
        <v>1984</v>
      </c>
      <c r="G165" s="216"/>
      <c r="H165" s="219">
        <v>4</v>
      </c>
      <c r="I165" s="220"/>
      <c r="J165" s="216"/>
      <c r="K165" s="216"/>
      <c r="L165" s="221"/>
      <c r="M165" s="222"/>
      <c r="N165" s="223"/>
      <c r="O165" s="223"/>
      <c r="P165" s="223"/>
      <c r="Q165" s="223"/>
      <c r="R165" s="223"/>
      <c r="S165" s="223"/>
      <c r="T165" s="224"/>
      <c r="AT165" s="225" t="s">
        <v>180</v>
      </c>
      <c r="AU165" s="225" t="s">
        <v>87</v>
      </c>
      <c r="AV165" s="13" t="s">
        <v>87</v>
      </c>
      <c r="AW165" s="13" t="s">
        <v>32</v>
      </c>
      <c r="AX165" s="13" t="s">
        <v>85</v>
      </c>
      <c r="AY165" s="225" t="s">
        <v>171</v>
      </c>
    </row>
    <row r="166" spans="1:65" s="1" customFormat="1" ht="16.5" customHeight="1">
      <c r="A166" s="34"/>
      <c r="B166" s="35"/>
      <c r="C166" s="192" t="s">
        <v>264</v>
      </c>
      <c r="D166" s="192" t="s">
        <v>173</v>
      </c>
      <c r="E166" s="193" t="s">
        <v>2025</v>
      </c>
      <c r="F166" s="194" t="s">
        <v>2026</v>
      </c>
      <c r="G166" s="195" t="s">
        <v>308</v>
      </c>
      <c r="H166" s="196">
        <v>1</v>
      </c>
      <c r="I166" s="197">
        <v>990</v>
      </c>
      <c r="J166" s="196">
        <f>ROUND(I166*H166,2)</f>
        <v>990</v>
      </c>
      <c r="K166" s="194" t="s">
        <v>177</v>
      </c>
      <c r="L166" s="39"/>
      <c r="M166" s="198" t="s">
        <v>1</v>
      </c>
      <c r="N166" s="199" t="s">
        <v>42</v>
      </c>
      <c r="O166" s="71"/>
      <c r="P166" s="200">
        <f>O166*H166</f>
        <v>0</v>
      </c>
      <c r="Q166" s="200">
        <v>1.6000000000000001E-4</v>
      </c>
      <c r="R166" s="200">
        <f>Q166*H166</f>
        <v>1.6000000000000001E-4</v>
      </c>
      <c r="S166" s="200">
        <v>0</v>
      </c>
      <c r="T166" s="201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2" t="s">
        <v>264</v>
      </c>
      <c r="AT166" s="202" t="s">
        <v>173</v>
      </c>
      <c r="AU166" s="202" t="s">
        <v>87</v>
      </c>
      <c r="AY166" s="17" t="s">
        <v>171</v>
      </c>
      <c r="BE166" s="203">
        <f>IF(N166="základní",J166,0)</f>
        <v>990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7" t="s">
        <v>85</v>
      </c>
      <c r="BK166" s="203">
        <f>ROUND(I166*H166,2)</f>
        <v>990</v>
      </c>
      <c r="BL166" s="17" t="s">
        <v>264</v>
      </c>
      <c r="BM166" s="202" t="s">
        <v>2027</v>
      </c>
    </row>
    <row r="167" spans="1:65" s="12" customFormat="1" ht="11.25">
      <c r="B167" s="204"/>
      <c r="C167" s="205"/>
      <c r="D167" s="206" t="s">
        <v>180</v>
      </c>
      <c r="E167" s="207" t="s">
        <v>1</v>
      </c>
      <c r="F167" s="208" t="s">
        <v>2028</v>
      </c>
      <c r="G167" s="205"/>
      <c r="H167" s="207" t="s">
        <v>1</v>
      </c>
      <c r="I167" s="209"/>
      <c r="J167" s="205"/>
      <c r="K167" s="205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180</v>
      </c>
      <c r="AU167" s="214" t="s">
        <v>87</v>
      </c>
      <c r="AV167" s="12" t="s">
        <v>85</v>
      </c>
      <c r="AW167" s="12" t="s">
        <v>32</v>
      </c>
      <c r="AX167" s="12" t="s">
        <v>77</v>
      </c>
      <c r="AY167" s="214" t="s">
        <v>171</v>
      </c>
    </row>
    <row r="168" spans="1:65" s="13" customFormat="1" ht="11.25">
      <c r="B168" s="215"/>
      <c r="C168" s="216"/>
      <c r="D168" s="206" t="s">
        <v>180</v>
      </c>
      <c r="E168" s="217" t="s">
        <v>1</v>
      </c>
      <c r="F168" s="218" t="s">
        <v>85</v>
      </c>
      <c r="G168" s="216"/>
      <c r="H168" s="219">
        <v>1</v>
      </c>
      <c r="I168" s="220"/>
      <c r="J168" s="216"/>
      <c r="K168" s="216"/>
      <c r="L168" s="221"/>
      <c r="M168" s="222"/>
      <c r="N168" s="223"/>
      <c r="O168" s="223"/>
      <c r="P168" s="223"/>
      <c r="Q168" s="223"/>
      <c r="R168" s="223"/>
      <c r="S168" s="223"/>
      <c r="T168" s="224"/>
      <c r="AT168" s="225" t="s">
        <v>180</v>
      </c>
      <c r="AU168" s="225" t="s">
        <v>87</v>
      </c>
      <c r="AV168" s="13" t="s">
        <v>87</v>
      </c>
      <c r="AW168" s="13" t="s">
        <v>32</v>
      </c>
      <c r="AX168" s="13" t="s">
        <v>85</v>
      </c>
      <c r="AY168" s="225" t="s">
        <v>171</v>
      </c>
    </row>
    <row r="169" spans="1:65" s="1" customFormat="1" ht="16.5" customHeight="1">
      <c r="A169" s="34"/>
      <c r="B169" s="35"/>
      <c r="C169" s="192" t="s">
        <v>271</v>
      </c>
      <c r="D169" s="192" t="s">
        <v>173</v>
      </c>
      <c r="E169" s="193" t="s">
        <v>2029</v>
      </c>
      <c r="F169" s="194" t="s">
        <v>2030</v>
      </c>
      <c r="G169" s="195" t="s">
        <v>308</v>
      </c>
      <c r="H169" s="196">
        <v>3</v>
      </c>
      <c r="I169" s="197">
        <v>1002</v>
      </c>
      <c r="J169" s="196">
        <f>ROUND(I169*H169,2)</f>
        <v>3006</v>
      </c>
      <c r="K169" s="194" t="s">
        <v>177</v>
      </c>
      <c r="L169" s="39"/>
      <c r="M169" s="198" t="s">
        <v>1</v>
      </c>
      <c r="N169" s="199" t="s">
        <v>42</v>
      </c>
      <c r="O169" s="71"/>
      <c r="P169" s="200">
        <f>O169*H169</f>
        <v>0</v>
      </c>
      <c r="Q169" s="200">
        <v>2.9E-4</v>
      </c>
      <c r="R169" s="200">
        <f>Q169*H169</f>
        <v>8.7000000000000001E-4</v>
      </c>
      <c r="S169" s="200">
        <v>0</v>
      </c>
      <c r="T169" s="20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2" t="s">
        <v>264</v>
      </c>
      <c r="AT169" s="202" t="s">
        <v>173</v>
      </c>
      <c r="AU169" s="202" t="s">
        <v>87</v>
      </c>
      <c r="AY169" s="17" t="s">
        <v>171</v>
      </c>
      <c r="BE169" s="203">
        <f>IF(N169="základní",J169,0)</f>
        <v>3006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7" t="s">
        <v>85</v>
      </c>
      <c r="BK169" s="203">
        <f>ROUND(I169*H169,2)</f>
        <v>3006</v>
      </c>
      <c r="BL169" s="17" t="s">
        <v>264</v>
      </c>
      <c r="BM169" s="202" t="s">
        <v>2031</v>
      </c>
    </row>
    <row r="170" spans="1:65" s="12" customFormat="1" ht="11.25">
      <c r="B170" s="204"/>
      <c r="C170" s="205"/>
      <c r="D170" s="206" t="s">
        <v>180</v>
      </c>
      <c r="E170" s="207" t="s">
        <v>1</v>
      </c>
      <c r="F170" s="208" t="s">
        <v>2032</v>
      </c>
      <c r="G170" s="205"/>
      <c r="H170" s="207" t="s">
        <v>1</v>
      </c>
      <c r="I170" s="209"/>
      <c r="J170" s="205"/>
      <c r="K170" s="205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180</v>
      </c>
      <c r="AU170" s="214" t="s">
        <v>87</v>
      </c>
      <c r="AV170" s="12" t="s">
        <v>85</v>
      </c>
      <c r="AW170" s="12" t="s">
        <v>32</v>
      </c>
      <c r="AX170" s="12" t="s">
        <v>77</v>
      </c>
      <c r="AY170" s="214" t="s">
        <v>171</v>
      </c>
    </row>
    <row r="171" spans="1:65" s="13" customFormat="1" ht="11.25">
      <c r="B171" s="215"/>
      <c r="C171" s="216"/>
      <c r="D171" s="206" t="s">
        <v>180</v>
      </c>
      <c r="E171" s="217" t="s">
        <v>1</v>
      </c>
      <c r="F171" s="218" t="s">
        <v>2033</v>
      </c>
      <c r="G171" s="216"/>
      <c r="H171" s="219">
        <v>3</v>
      </c>
      <c r="I171" s="220"/>
      <c r="J171" s="216"/>
      <c r="K171" s="216"/>
      <c r="L171" s="221"/>
      <c r="M171" s="222"/>
      <c r="N171" s="223"/>
      <c r="O171" s="223"/>
      <c r="P171" s="223"/>
      <c r="Q171" s="223"/>
      <c r="R171" s="223"/>
      <c r="S171" s="223"/>
      <c r="T171" s="224"/>
      <c r="AT171" s="225" t="s">
        <v>180</v>
      </c>
      <c r="AU171" s="225" t="s">
        <v>87</v>
      </c>
      <c r="AV171" s="13" t="s">
        <v>87</v>
      </c>
      <c r="AW171" s="13" t="s">
        <v>32</v>
      </c>
      <c r="AX171" s="13" t="s">
        <v>85</v>
      </c>
      <c r="AY171" s="225" t="s">
        <v>171</v>
      </c>
    </row>
    <row r="172" spans="1:65" s="1" customFormat="1" ht="21.75" customHeight="1">
      <c r="A172" s="34"/>
      <c r="B172" s="35"/>
      <c r="C172" s="192" t="s">
        <v>279</v>
      </c>
      <c r="D172" s="192" t="s">
        <v>173</v>
      </c>
      <c r="E172" s="193" t="s">
        <v>2034</v>
      </c>
      <c r="F172" s="194" t="s">
        <v>2035</v>
      </c>
      <c r="G172" s="195" t="s">
        <v>308</v>
      </c>
      <c r="H172" s="196">
        <v>3</v>
      </c>
      <c r="I172" s="197">
        <v>2067</v>
      </c>
      <c r="J172" s="196">
        <f>ROUND(I172*H172,2)</f>
        <v>6201</v>
      </c>
      <c r="K172" s="194" t="s">
        <v>1</v>
      </c>
      <c r="L172" s="39"/>
      <c r="M172" s="198" t="s">
        <v>1</v>
      </c>
      <c r="N172" s="199" t="s">
        <v>42</v>
      </c>
      <c r="O172" s="71"/>
      <c r="P172" s="200">
        <f>O172*H172</f>
        <v>0</v>
      </c>
      <c r="Q172" s="200">
        <v>0</v>
      </c>
      <c r="R172" s="200">
        <f>Q172*H172</f>
        <v>0</v>
      </c>
      <c r="S172" s="200">
        <v>0</v>
      </c>
      <c r="T172" s="20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2" t="s">
        <v>264</v>
      </c>
      <c r="AT172" s="202" t="s">
        <v>173</v>
      </c>
      <c r="AU172" s="202" t="s">
        <v>87</v>
      </c>
      <c r="AY172" s="17" t="s">
        <v>171</v>
      </c>
      <c r="BE172" s="203">
        <f>IF(N172="základní",J172,0)</f>
        <v>6201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7" t="s">
        <v>85</v>
      </c>
      <c r="BK172" s="203">
        <f>ROUND(I172*H172,2)</f>
        <v>6201</v>
      </c>
      <c r="BL172" s="17" t="s">
        <v>264</v>
      </c>
      <c r="BM172" s="202" t="s">
        <v>2036</v>
      </c>
    </row>
    <row r="173" spans="1:65" s="12" customFormat="1" ht="11.25">
      <c r="B173" s="204"/>
      <c r="C173" s="205"/>
      <c r="D173" s="206" t="s">
        <v>180</v>
      </c>
      <c r="E173" s="207" t="s">
        <v>1</v>
      </c>
      <c r="F173" s="208" t="s">
        <v>2037</v>
      </c>
      <c r="G173" s="205"/>
      <c r="H173" s="207" t="s">
        <v>1</v>
      </c>
      <c r="I173" s="209"/>
      <c r="J173" s="205"/>
      <c r="K173" s="205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180</v>
      </c>
      <c r="AU173" s="214" t="s">
        <v>87</v>
      </c>
      <c r="AV173" s="12" t="s">
        <v>85</v>
      </c>
      <c r="AW173" s="12" t="s">
        <v>32</v>
      </c>
      <c r="AX173" s="12" t="s">
        <v>77</v>
      </c>
      <c r="AY173" s="214" t="s">
        <v>171</v>
      </c>
    </row>
    <row r="174" spans="1:65" s="13" customFormat="1" ht="11.25">
      <c r="B174" s="215"/>
      <c r="C174" s="216"/>
      <c r="D174" s="206" t="s">
        <v>180</v>
      </c>
      <c r="E174" s="217" t="s">
        <v>1</v>
      </c>
      <c r="F174" s="218" t="s">
        <v>186</v>
      </c>
      <c r="G174" s="216"/>
      <c r="H174" s="219">
        <v>3</v>
      </c>
      <c r="I174" s="220"/>
      <c r="J174" s="216"/>
      <c r="K174" s="216"/>
      <c r="L174" s="221"/>
      <c r="M174" s="222"/>
      <c r="N174" s="223"/>
      <c r="O174" s="223"/>
      <c r="P174" s="223"/>
      <c r="Q174" s="223"/>
      <c r="R174" s="223"/>
      <c r="S174" s="223"/>
      <c r="T174" s="224"/>
      <c r="AT174" s="225" t="s">
        <v>180</v>
      </c>
      <c r="AU174" s="225" t="s">
        <v>87</v>
      </c>
      <c r="AV174" s="13" t="s">
        <v>87</v>
      </c>
      <c r="AW174" s="13" t="s">
        <v>32</v>
      </c>
      <c r="AX174" s="13" t="s">
        <v>85</v>
      </c>
      <c r="AY174" s="225" t="s">
        <v>171</v>
      </c>
    </row>
    <row r="175" spans="1:65" s="1" customFormat="1" ht="16.5" customHeight="1">
      <c r="A175" s="34"/>
      <c r="B175" s="35"/>
      <c r="C175" s="192" t="s">
        <v>284</v>
      </c>
      <c r="D175" s="192" t="s">
        <v>173</v>
      </c>
      <c r="E175" s="193" t="s">
        <v>2038</v>
      </c>
      <c r="F175" s="194" t="s">
        <v>2039</v>
      </c>
      <c r="G175" s="195" t="s">
        <v>308</v>
      </c>
      <c r="H175" s="196">
        <v>2</v>
      </c>
      <c r="I175" s="197">
        <v>1591</v>
      </c>
      <c r="J175" s="196">
        <f>ROUND(I175*H175,2)</f>
        <v>3182</v>
      </c>
      <c r="K175" s="194" t="s">
        <v>177</v>
      </c>
      <c r="L175" s="39"/>
      <c r="M175" s="198" t="s">
        <v>1</v>
      </c>
      <c r="N175" s="199" t="s">
        <v>42</v>
      </c>
      <c r="O175" s="71"/>
      <c r="P175" s="200">
        <f>O175*H175</f>
        <v>0</v>
      </c>
      <c r="Q175" s="200">
        <v>1.7899999999999999E-3</v>
      </c>
      <c r="R175" s="200">
        <f>Q175*H175</f>
        <v>3.5799999999999998E-3</v>
      </c>
      <c r="S175" s="200">
        <v>0</v>
      </c>
      <c r="T175" s="20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2" t="s">
        <v>264</v>
      </c>
      <c r="AT175" s="202" t="s">
        <v>173</v>
      </c>
      <c r="AU175" s="202" t="s">
        <v>87</v>
      </c>
      <c r="AY175" s="17" t="s">
        <v>171</v>
      </c>
      <c r="BE175" s="203">
        <f>IF(N175="základní",J175,0)</f>
        <v>3182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7" t="s">
        <v>85</v>
      </c>
      <c r="BK175" s="203">
        <f>ROUND(I175*H175,2)</f>
        <v>3182</v>
      </c>
      <c r="BL175" s="17" t="s">
        <v>264</v>
      </c>
      <c r="BM175" s="202" t="s">
        <v>2040</v>
      </c>
    </row>
    <row r="176" spans="1:65" s="12" customFormat="1" ht="22.5">
      <c r="B176" s="204"/>
      <c r="C176" s="205"/>
      <c r="D176" s="206" t="s">
        <v>180</v>
      </c>
      <c r="E176" s="207" t="s">
        <v>1</v>
      </c>
      <c r="F176" s="208" t="s">
        <v>2041</v>
      </c>
      <c r="G176" s="205"/>
      <c r="H176" s="207" t="s">
        <v>1</v>
      </c>
      <c r="I176" s="209"/>
      <c r="J176" s="205"/>
      <c r="K176" s="205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180</v>
      </c>
      <c r="AU176" s="214" t="s">
        <v>87</v>
      </c>
      <c r="AV176" s="12" t="s">
        <v>85</v>
      </c>
      <c r="AW176" s="12" t="s">
        <v>32</v>
      </c>
      <c r="AX176" s="12" t="s">
        <v>77</v>
      </c>
      <c r="AY176" s="214" t="s">
        <v>171</v>
      </c>
    </row>
    <row r="177" spans="1:65" s="13" customFormat="1" ht="11.25">
      <c r="B177" s="215"/>
      <c r="C177" s="216"/>
      <c r="D177" s="206" t="s">
        <v>180</v>
      </c>
      <c r="E177" s="217" t="s">
        <v>1</v>
      </c>
      <c r="F177" s="218" t="s">
        <v>87</v>
      </c>
      <c r="G177" s="216"/>
      <c r="H177" s="219">
        <v>2</v>
      </c>
      <c r="I177" s="220"/>
      <c r="J177" s="216"/>
      <c r="K177" s="216"/>
      <c r="L177" s="221"/>
      <c r="M177" s="222"/>
      <c r="N177" s="223"/>
      <c r="O177" s="223"/>
      <c r="P177" s="223"/>
      <c r="Q177" s="223"/>
      <c r="R177" s="223"/>
      <c r="S177" s="223"/>
      <c r="T177" s="224"/>
      <c r="AT177" s="225" t="s">
        <v>180</v>
      </c>
      <c r="AU177" s="225" t="s">
        <v>87</v>
      </c>
      <c r="AV177" s="13" t="s">
        <v>87</v>
      </c>
      <c r="AW177" s="13" t="s">
        <v>32</v>
      </c>
      <c r="AX177" s="13" t="s">
        <v>85</v>
      </c>
      <c r="AY177" s="225" t="s">
        <v>171</v>
      </c>
    </row>
    <row r="178" spans="1:65" s="1" customFormat="1" ht="16.5" customHeight="1">
      <c r="A178" s="34"/>
      <c r="B178" s="35"/>
      <c r="C178" s="192" t="s">
        <v>290</v>
      </c>
      <c r="D178" s="192" t="s">
        <v>173</v>
      </c>
      <c r="E178" s="193" t="s">
        <v>2042</v>
      </c>
      <c r="F178" s="194" t="s">
        <v>2043</v>
      </c>
      <c r="G178" s="195" t="s">
        <v>308</v>
      </c>
      <c r="H178" s="196">
        <v>1</v>
      </c>
      <c r="I178" s="197">
        <v>1239</v>
      </c>
      <c r="J178" s="196">
        <f>ROUND(I178*H178,2)</f>
        <v>1239</v>
      </c>
      <c r="K178" s="194" t="s">
        <v>177</v>
      </c>
      <c r="L178" s="39"/>
      <c r="M178" s="198" t="s">
        <v>1</v>
      </c>
      <c r="N178" s="199" t="s">
        <v>42</v>
      </c>
      <c r="O178" s="71"/>
      <c r="P178" s="200">
        <f>O178*H178</f>
        <v>0</v>
      </c>
      <c r="Q178" s="200">
        <v>8.8999999999999995E-4</v>
      </c>
      <c r="R178" s="200">
        <f>Q178*H178</f>
        <v>8.8999999999999995E-4</v>
      </c>
      <c r="S178" s="200">
        <v>0</v>
      </c>
      <c r="T178" s="20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2" t="s">
        <v>264</v>
      </c>
      <c r="AT178" s="202" t="s">
        <v>173</v>
      </c>
      <c r="AU178" s="202" t="s">
        <v>87</v>
      </c>
      <c r="AY178" s="17" t="s">
        <v>171</v>
      </c>
      <c r="BE178" s="203">
        <f>IF(N178="základní",J178,0)</f>
        <v>1239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7" t="s">
        <v>85</v>
      </c>
      <c r="BK178" s="203">
        <f>ROUND(I178*H178,2)</f>
        <v>1239</v>
      </c>
      <c r="BL178" s="17" t="s">
        <v>264</v>
      </c>
      <c r="BM178" s="202" t="s">
        <v>2044</v>
      </c>
    </row>
    <row r="179" spans="1:65" s="12" customFormat="1" ht="22.5">
      <c r="B179" s="204"/>
      <c r="C179" s="205"/>
      <c r="D179" s="206" t="s">
        <v>180</v>
      </c>
      <c r="E179" s="207" t="s">
        <v>1</v>
      </c>
      <c r="F179" s="208" t="s">
        <v>2045</v>
      </c>
      <c r="G179" s="205"/>
      <c r="H179" s="207" t="s">
        <v>1</v>
      </c>
      <c r="I179" s="209"/>
      <c r="J179" s="205"/>
      <c r="K179" s="205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180</v>
      </c>
      <c r="AU179" s="214" t="s">
        <v>87</v>
      </c>
      <c r="AV179" s="12" t="s">
        <v>85</v>
      </c>
      <c r="AW179" s="12" t="s">
        <v>32</v>
      </c>
      <c r="AX179" s="12" t="s">
        <v>77</v>
      </c>
      <c r="AY179" s="214" t="s">
        <v>171</v>
      </c>
    </row>
    <row r="180" spans="1:65" s="13" customFormat="1" ht="11.25">
      <c r="B180" s="215"/>
      <c r="C180" s="216"/>
      <c r="D180" s="206" t="s">
        <v>180</v>
      </c>
      <c r="E180" s="217" t="s">
        <v>1</v>
      </c>
      <c r="F180" s="218" t="s">
        <v>85</v>
      </c>
      <c r="G180" s="216"/>
      <c r="H180" s="219">
        <v>1</v>
      </c>
      <c r="I180" s="220"/>
      <c r="J180" s="216"/>
      <c r="K180" s="216"/>
      <c r="L180" s="221"/>
      <c r="M180" s="222"/>
      <c r="N180" s="223"/>
      <c r="O180" s="223"/>
      <c r="P180" s="223"/>
      <c r="Q180" s="223"/>
      <c r="R180" s="223"/>
      <c r="S180" s="223"/>
      <c r="T180" s="224"/>
      <c r="AT180" s="225" t="s">
        <v>180</v>
      </c>
      <c r="AU180" s="225" t="s">
        <v>87</v>
      </c>
      <c r="AV180" s="13" t="s">
        <v>87</v>
      </c>
      <c r="AW180" s="13" t="s">
        <v>32</v>
      </c>
      <c r="AX180" s="13" t="s">
        <v>85</v>
      </c>
      <c r="AY180" s="225" t="s">
        <v>171</v>
      </c>
    </row>
    <row r="181" spans="1:65" s="1" customFormat="1" ht="21.75" customHeight="1">
      <c r="A181" s="34"/>
      <c r="B181" s="35"/>
      <c r="C181" s="192" t="s">
        <v>7</v>
      </c>
      <c r="D181" s="192" t="s">
        <v>173</v>
      </c>
      <c r="E181" s="193" t="s">
        <v>2046</v>
      </c>
      <c r="F181" s="194" t="s">
        <v>2047</v>
      </c>
      <c r="G181" s="195" t="s">
        <v>282</v>
      </c>
      <c r="H181" s="196">
        <v>58</v>
      </c>
      <c r="I181" s="197">
        <v>32</v>
      </c>
      <c r="J181" s="196">
        <f>ROUND(I181*H181,2)</f>
        <v>1856</v>
      </c>
      <c r="K181" s="194" t="s">
        <v>177</v>
      </c>
      <c r="L181" s="39"/>
      <c r="M181" s="198" t="s">
        <v>1</v>
      </c>
      <c r="N181" s="199" t="s">
        <v>42</v>
      </c>
      <c r="O181" s="71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264</v>
      </c>
      <c r="AT181" s="202" t="s">
        <v>173</v>
      </c>
      <c r="AU181" s="202" t="s">
        <v>87</v>
      </c>
      <c r="AY181" s="17" t="s">
        <v>171</v>
      </c>
      <c r="BE181" s="203">
        <f>IF(N181="základní",J181,0)</f>
        <v>1856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7" t="s">
        <v>85</v>
      </c>
      <c r="BK181" s="203">
        <f>ROUND(I181*H181,2)</f>
        <v>1856</v>
      </c>
      <c r="BL181" s="17" t="s">
        <v>264</v>
      </c>
      <c r="BM181" s="202" t="s">
        <v>2048</v>
      </c>
    </row>
    <row r="182" spans="1:65" s="13" customFormat="1" ht="11.25">
      <c r="B182" s="215"/>
      <c r="C182" s="216"/>
      <c r="D182" s="206" t="s">
        <v>180</v>
      </c>
      <c r="E182" s="217" t="s">
        <v>1</v>
      </c>
      <c r="F182" s="218" t="s">
        <v>2049</v>
      </c>
      <c r="G182" s="216"/>
      <c r="H182" s="219">
        <v>58</v>
      </c>
      <c r="I182" s="220"/>
      <c r="J182" s="216"/>
      <c r="K182" s="216"/>
      <c r="L182" s="221"/>
      <c r="M182" s="222"/>
      <c r="N182" s="223"/>
      <c r="O182" s="223"/>
      <c r="P182" s="223"/>
      <c r="Q182" s="223"/>
      <c r="R182" s="223"/>
      <c r="S182" s="223"/>
      <c r="T182" s="224"/>
      <c r="AT182" s="225" t="s">
        <v>180</v>
      </c>
      <c r="AU182" s="225" t="s">
        <v>87</v>
      </c>
      <c r="AV182" s="13" t="s">
        <v>87</v>
      </c>
      <c r="AW182" s="13" t="s">
        <v>32</v>
      </c>
      <c r="AX182" s="13" t="s">
        <v>85</v>
      </c>
      <c r="AY182" s="225" t="s">
        <v>171</v>
      </c>
    </row>
    <row r="183" spans="1:65" s="1" customFormat="1" ht="24.2" customHeight="1">
      <c r="A183" s="34"/>
      <c r="B183" s="35"/>
      <c r="C183" s="192" t="s">
        <v>301</v>
      </c>
      <c r="D183" s="192" t="s">
        <v>173</v>
      </c>
      <c r="E183" s="193" t="s">
        <v>2050</v>
      </c>
      <c r="F183" s="194" t="s">
        <v>2051</v>
      </c>
      <c r="G183" s="195" t="s">
        <v>198</v>
      </c>
      <c r="H183" s="196">
        <v>0.08</v>
      </c>
      <c r="I183" s="197">
        <v>1976</v>
      </c>
      <c r="J183" s="196">
        <f>ROUND(I183*H183,2)</f>
        <v>158.08000000000001</v>
      </c>
      <c r="K183" s="194" t="s">
        <v>177</v>
      </c>
      <c r="L183" s="39"/>
      <c r="M183" s="198" t="s">
        <v>1</v>
      </c>
      <c r="N183" s="199" t="s">
        <v>42</v>
      </c>
      <c r="O183" s="71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2" t="s">
        <v>264</v>
      </c>
      <c r="AT183" s="202" t="s">
        <v>173</v>
      </c>
      <c r="AU183" s="202" t="s">
        <v>87</v>
      </c>
      <c r="AY183" s="17" t="s">
        <v>171</v>
      </c>
      <c r="BE183" s="203">
        <f>IF(N183="základní",J183,0)</f>
        <v>158.08000000000001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7" t="s">
        <v>85</v>
      </c>
      <c r="BK183" s="203">
        <f>ROUND(I183*H183,2)</f>
        <v>158.08000000000001</v>
      </c>
      <c r="BL183" s="17" t="s">
        <v>264</v>
      </c>
      <c r="BM183" s="202" t="s">
        <v>2052</v>
      </c>
    </row>
    <row r="184" spans="1:65" s="1" customFormat="1" ht="33" customHeight="1">
      <c r="A184" s="34"/>
      <c r="B184" s="35"/>
      <c r="C184" s="192" t="s">
        <v>305</v>
      </c>
      <c r="D184" s="192" t="s">
        <v>173</v>
      </c>
      <c r="E184" s="193" t="s">
        <v>2053</v>
      </c>
      <c r="F184" s="194" t="s">
        <v>2054</v>
      </c>
      <c r="G184" s="195" t="s">
        <v>198</v>
      </c>
      <c r="H184" s="196">
        <v>0.01</v>
      </c>
      <c r="I184" s="197">
        <v>278100</v>
      </c>
      <c r="J184" s="196">
        <f>ROUND(I184*H184,2)</f>
        <v>2781</v>
      </c>
      <c r="K184" s="194" t="s">
        <v>177</v>
      </c>
      <c r="L184" s="39"/>
      <c r="M184" s="198" t="s">
        <v>1</v>
      </c>
      <c r="N184" s="199" t="s">
        <v>42</v>
      </c>
      <c r="O184" s="71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2" t="s">
        <v>264</v>
      </c>
      <c r="AT184" s="202" t="s">
        <v>173</v>
      </c>
      <c r="AU184" s="202" t="s">
        <v>87</v>
      </c>
      <c r="AY184" s="17" t="s">
        <v>171</v>
      </c>
      <c r="BE184" s="203">
        <f>IF(N184="základní",J184,0)</f>
        <v>2781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7" t="s">
        <v>85</v>
      </c>
      <c r="BK184" s="203">
        <f>ROUND(I184*H184,2)</f>
        <v>2781</v>
      </c>
      <c r="BL184" s="17" t="s">
        <v>264</v>
      </c>
      <c r="BM184" s="202" t="s">
        <v>2055</v>
      </c>
    </row>
    <row r="185" spans="1:65" s="11" customFormat="1" ht="22.9" customHeight="1">
      <c r="B185" s="176"/>
      <c r="C185" s="177"/>
      <c r="D185" s="178" t="s">
        <v>76</v>
      </c>
      <c r="E185" s="190" t="s">
        <v>2056</v>
      </c>
      <c r="F185" s="190" t="s">
        <v>2057</v>
      </c>
      <c r="G185" s="177"/>
      <c r="H185" s="177"/>
      <c r="I185" s="180"/>
      <c r="J185" s="191">
        <f>BK185</f>
        <v>89879.08</v>
      </c>
      <c r="K185" s="177"/>
      <c r="L185" s="182"/>
      <c r="M185" s="183"/>
      <c r="N185" s="184"/>
      <c r="O185" s="184"/>
      <c r="P185" s="185">
        <f>SUM(P186:P250)</f>
        <v>0</v>
      </c>
      <c r="Q185" s="184"/>
      <c r="R185" s="185">
        <f>SUM(R186:R250)</f>
        <v>0.18492000000000003</v>
      </c>
      <c r="S185" s="184"/>
      <c r="T185" s="186">
        <f>SUM(T186:T250)</f>
        <v>2.0400000000000001E-3</v>
      </c>
      <c r="AR185" s="187" t="s">
        <v>87</v>
      </c>
      <c r="AT185" s="188" t="s">
        <v>76</v>
      </c>
      <c r="AU185" s="188" t="s">
        <v>85</v>
      </c>
      <c r="AY185" s="187" t="s">
        <v>171</v>
      </c>
      <c r="BK185" s="189">
        <f>SUM(BK186:BK250)</f>
        <v>89879.08</v>
      </c>
    </row>
    <row r="186" spans="1:65" s="1" customFormat="1" ht="16.5" customHeight="1">
      <c r="A186" s="34"/>
      <c r="B186" s="35"/>
      <c r="C186" s="192" t="s">
        <v>312</v>
      </c>
      <c r="D186" s="192" t="s">
        <v>173</v>
      </c>
      <c r="E186" s="193" t="s">
        <v>2058</v>
      </c>
      <c r="F186" s="194" t="s">
        <v>2059</v>
      </c>
      <c r="G186" s="195" t="s">
        <v>282</v>
      </c>
      <c r="H186" s="196">
        <v>4</v>
      </c>
      <c r="I186" s="197">
        <v>66</v>
      </c>
      <c r="J186" s="196">
        <f>ROUND(I186*H186,2)</f>
        <v>264</v>
      </c>
      <c r="K186" s="194" t="s">
        <v>177</v>
      </c>
      <c r="L186" s="39"/>
      <c r="M186" s="198" t="s">
        <v>1</v>
      </c>
      <c r="N186" s="199" t="s">
        <v>42</v>
      </c>
      <c r="O186" s="71"/>
      <c r="P186" s="200">
        <f>O186*H186</f>
        <v>0</v>
      </c>
      <c r="Q186" s="200">
        <v>0</v>
      </c>
      <c r="R186" s="200">
        <f>Q186*H186</f>
        <v>0</v>
      </c>
      <c r="S186" s="200">
        <v>2.7999999999999998E-4</v>
      </c>
      <c r="T186" s="201">
        <f>S186*H186</f>
        <v>1.1199999999999999E-3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2" t="s">
        <v>264</v>
      </c>
      <c r="AT186" s="202" t="s">
        <v>173</v>
      </c>
      <c r="AU186" s="202" t="s">
        <v>87</v>
      </c>
      <c r="AY186" s="17" t="s">
        <v>171</v>
      </c>
      <c r="BE186" s="203">
        <f>IF(N186="základní",J186,0)</f>
        <v>264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7" t="s">
        <v>85</v>
      </c>
      <c r="BK186" s="203">
        <f>ROUND(I186*H186,2)</f>
        <v>264</v>
      </c>
      <c r="BL186" s="17" t="s">
        <v>264</v>
      </c>
      <c r="BM186" s="202" t="s">
        <v>2060</v>
      </c>
    </row>
    <row r="187" spans="1:65" s="1" customFormat="1" ht="16.5" customHeight="1">
      <c r="A187" s="34"/>
      <c r="B187" s="35"/>
      <c r="C187" s="192" t="s">
        <v>318</v>
      </c>
      <c r="D187" s="192" t="s">
        <v>173</v>
      </c>
      <c r="E187" s="193" t="s">
        <v>2061</v>
      </c>
      <c r="F187" s="194" t="s">
        <v>2062</v>
      </c>
      <c r="G187" s="195" t="s">
        <v>282</v>
      </c>
      <c r="H187" s="196">
        <v>4</v>
      </c>
      <c r="I187" s="197">
        <v>51</v>
      </c>
      <c r="J187" s="196">
        <f>ROUND(I187*H187,2)</f>
        <v>204</v>
      </c>
      <c r="K187" s="194" t="s">
        <v>177</v>
      </c>
      <c r="L187" s="39"/>
      <c r="M187" s="198" t="s">
        <v>1</v>
      </c>
      <c r="N187" s="199" t="s">
        <v>42</v>
      </c>
      <c r="O187" s="71"/>
      <c r="P187" s="200">
        <f>O187*H187</f>
        <v>0</v>
      </c>
      <c r="Q187" s="200">
        <v>0</v>
      </c>
      <c r="R187" s="200">
        <f>Q187*H187</f>
        <v>0</v>
      </c>
      <c r="S187" s="200">
        <v>2.3000000000000001E-4</v>
      </c>
      <c r="T187" s="201">
        <f>S187*H187</f>
        <v>9.2000000000000003E-4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2" t="s">
        <v>264</v>
      </c>
      <c r="AT187" s="202" t="s">
        <v>173</v>
      </c>
      <c r="AU187" s="202" t="s">
        <v>87</v>
      </c>
      <c r="AY187" s="17" t="s">
        <v>171</v>
      </c>
      <c r="BE187" s="203">
        <f>IF(N187="základní",J187,0)</f>
        <v>204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7" t="s">
        <v>85</v>
      </c>
      <c r="BK187" s="203">
        <f>ROUND(I187*H187,2)</f>
        <v>204</v>
      </c>
      <c r="BL187" s="17" t="s">
        <v>264</v>
      </c>
      <c r="BM187" s="202" t="s">
        <v>2063</v>
      </c>
    </row>
    <row r="188" spans="1:65" s="1" customFormat="1" ht="24.2" customHeight="1">
      <c r="A188" s="34"/>
      <c r="B188" s="35"/>
      <c r="C188" s="192" t="s">
        <v>324</v>
      </c>
      <c r="D188" s="192" t="s">
        <v>173</v>
      </c>
      <c r="E188" s="193" t="s">
        <v>2015</v>
      </c>
      <c r="F188" s="194" t="s">
        <v>2016</v>
      </c>
      <c r="G188" s="195" t="s">
        <v>282</v>
      </c>
      <c r="H188" s="196">
        <v>18</v>
      </c>
      <c r="I188" s="197">
        <v>394</v>
      </c>
      <c r="J188" s="196">
        <f>ROUND(I188*H188,2)</f>
        <v>7092</v>
      </c>
      <c r="K188" s="194" t="s">
        <v>177</v>
      </c>
      <c r="L188" s="39"/>
      <c r="M188" s="198" t="s">
        <v>1</v>
      </c>
      <c r="N188" s="199" t="s">
        <v>42</v>
      </c>
      <c r="O188" s="71"/>
      <c r="P188" s="200">
        <f>O188*H188</f>
        <v>0</v>
      </c>
      <c r="Q188" s="200">
        <v>8.4000000000000003E-4</v>
      </c>
      <c r="R188" s="200">
        <f>Q188*H188</f>
        <v>1.5120000000000001E-2</v>
      </c>
      <c r="S188" s="200">
        <v>0</v>
      </c>
      <c r="T188" s="201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2" t="s">
        <v>264</v>
      </c>
      <c r="AT188" s="202" t="s">
        <v>173</v>
      </c>
      <c r="AU188" s="202" t="s">
        <v>87</v>
      </c>
      <c r="AY188" s="17" t="s">
        <v>171</v>
      </c>
      <c r="BE188" s="203">
        <f>IF(N188="základní",J188,0)</f>
        <v>7092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17" t="s">
        <v>85</v>
      </c>
      <c r="BK188" s="203">
        <f>ROUND(I188*H188,2)</f>
        <v>7092</v>
      </c>
      <c r="BL188" s="17" t="s">
        <v>264</v>
      </c>
      <c r="BM188" s="202" t="s">
        <v>2064</v>
      </c>
    </row>
    <row r="189" spans="1:65" s="12" customFormat="1" ht="11.25">
      <c r="B189" s="204"/>
      <c r="C189" s="205"/>
      <c r="D189" s="206" t="s">
        <v>180</v>
      </c>
      <c r="E189" s="207" t="s">
        <v>1</v>
      </c>
      <c r="F189" s="208" t="s">
        <v>2065</v>
      </c>
      <c r="G189" s="205"/>
      <c r="H189" s="207" t="s">
        <v>1</v>
      </c>
      <c r="I189" s="209"/>
      <c r="J189" s="205"/>
      <c r="K189" s="205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180</v>
      </c>
      <c r="AU189" s="214" t="s">
        <v>87</v>
      </c>
      <c r="AV189" s="12" t="s">
        <v>85</v>
      </c>
      <c r="AW189" s="12" t="s">
        <v>32</v>
      </c>
      <c r="AX189" s="12" t="s">
        <v>77</v>
      </c>
      <c r="AY189" s="214" t="s">
        <v>171</v>
      </c>
    </row>
    <row r="190" spans="1:65" s="13" customFormat="1" ht="11.25">
      <c r="B190" s="215"/>
      <c r="C190" s="216"/>
      <c r="D190" s="206" t="s">
        <v>180</v>
      </c>
      <c r="E190" s="217" t="s">
        <v>1</v>
      </c>
      <c r="F190" s="218" t="s">
        <v>2066</v>
      </c>
      <c r="G190" s="216"/>
      <c r="H190" s="219">
        <v>18</v>
      </c>
      <c r="I190" s="220"/>
      <c r="J190" s="216"/>
      <c r="K190" s="216"/>
      <c r="L190" s="221"/>
      <c r="M190" s="222"/>
      <c r="N190" s="223"/>
      <c r="O190" s="223"/>
      <c r="P190" s="223"/>
      <c r="Q190" s="223"/>
      <c r="R190" s="223"/>
      <c r="S190" s="223"/>
      <c r="T190" s="224"/>
      <c r="AT190" s="225" t="s">
        <v>180</v>
      </c>
      <c r="AU190" s="225" t="s">
        <v>87</v>
      </c>
      <c r="AV190" s="13" t="s">
        <v>87</v>
      </c>
      <c r="AW190" s="13" t="s">
        <v>32</v>
      </c>
      <c r="AX190" s="13" t="s">
        <v>85</v>
      </c>
      <c r="AY190" s="225" t="s">
        <v>171</v>
      </c>
    </row>
    <row r="191" spans="1:65" s="1" customFormat="1" ht="24.2" customHeight="1">
      <c r="A191" s="34"/>
      <c r="B191" s="35"/>
      <c r="C191" s="192" t="s">
        <v>328</v>
      </c>
      <c r="D191" s="192" t="s">
        <v>173</v>
      </c>
      <c r="E191" s="193" t="s">
        <v>2067</v>
      </c>
      <c r="F191" s="194" t="s">
        <v>2068</v>
      </c>
      <c r="G191" s="195" t="s">
        <v>282</v>
      </c>
      <c r="H191" s="196">
        <v>85</v>
      </c>
      <c r="I191" s="197">
        <v>482</v>
      </c>
      <c r="J191" s="196">
        <f>ROUND(I191*H191,2)</f>
        <v>40970</v>
      </c>
      <c r="K191" s="194" t="s">
        <v>177</v>
      </c>
      <c r="L191" s="39"/>
      <c r="M191" s="198" t="s">
        <v>1</v>
      </c>
      <c r="N191" s="199" t="s">
        <v>42</v>
      </c>
      <c r="O191" s="71"/>
      <c r="P191" s="200">
        <f>O191*H191</f>
        <v>0</v>
      </c>
      <c r="Q191" s="200">
        <v>1.16E-3</v>
      </c>
      <c r="R191" s="200">
        <f>Q191*H191</f>
        <v>9.8600000000000007E-2</v>
      </c>
      <c r="S191" s="200">
        <v>0</v>
      </c>
      <c r="T191" s="20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2" t="s">
        <v>264</v>
      </c>
      <c r="AT191" s="202" t="s">
        <v>173</v>
      </c>
      <c r="AU191" s="202" t="s">
        <v>87</v>
      </c>
      <c r="AY191" s="17" t="s">
        <v>171</v>
      </c>
      <c r="BE191" s="203">
        <f>IF(N191="základní",J191,0)</f>
        <v>40970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7" t="s">
        <v>85</v>
      </c>
      <c r="BK191" s="203">
        <f>ROUND(I191*H191,2)</f>
        <v>40970</v>
      </c>
      <c r="BL191" s="17" t="s">
        <v>264</v>
      </c>
      <c r="BM191" s="202" t="s">
        <v>2069</v>
      </c>
    </row>
    <row r="192" spans="1:65" s="12" customFormat="1" ht="22.5">
      <c r="B192" s="204"/>
      <c r="C192" s="205"/>
      <c r="D192" s="206" t="s">
        <v>180</v>
      </c>
      <c r="E192" s="207" t="s">
        <v>1</v>
      </c>
      <c r="F192" s="208" t="s">
        <v>2070</v>
      </c>
      <c r="G192" s="205"/>
      <c r="H192" s="207" t="s">
        <v>1</v>
      </c>
      <c r="I192" s="209"/>
      <c r="J192" s="205"/>
      <c r="K192" s="205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180</v>
      </c>
      <c r="AU192" s="214" t="s">
        <v>87</v>
      </c>
      <c r="AV192" s="12" t="s">
        <v>85</v>
      </c>
      <c r="AW192" s="12" t="s">
        <v>32</v>
      </c>
      <c r="AX192" s="12" t="s">
        <v>77</v>
      </c>
      <c r="AY192" s="214" t="s">
        <v>171</v>
      </c>
    </row>
    <row r="193" spans="1:65" s="13" customFormat="1" ht="11.25">
      <c r="B193" s="215"/>
      <c r="C193" s="216"/>
      <c r="D193" s="206" t="s">
        <v>180</v>
      </c>
      <c r="E193" s="217" t="s">
        <v>1</v>
      </c>
      <c r="F193" s="218" t="s">
        <v>2071</v>
      </c>
      <c r="G193" s="216"/>
      <c r="H193" s="219">
        <v>45</v>
      </c>
      <c r="I193" s="220"/>
      <c r="J193" s="216"/>
      <c r="K193" s="216"/>
      <c r="L193" s="221"/>
      <c r="M193" s="222"/>
      <c r="N193" s="223"/>
      <c r="O193" s="223"/>
      <c r="P193" s="223"/>
      <c r="Q193" s="223"/>
      <c r="R193" s="223"/>
      <c r="S193" s="223"/>
      <c r="T193" s="224"/>
      <c r="AT193" s="225" t="s">
        <v>180</v>
      </c>
      <c r="AU193" s="225" t="s">
        <v>87</v>
      </c>
      <c r="AV193" s="13" t="s">
        <v>87</v>
      </c>
      <c r="AW193" s="13" t="s">
        <v>32</v>
      </c>
      <c r="AX193" s="13" t="s">
        <v>77</v>
      </c>
      <c r="AY193" s="225" t="s">
        <v>171</v>
      </c>
    </row>
    <row r="194" spans="1:65" s="15" customFormat="1" ht="11.25">
      <c r="B194" s="250"/>
      <c r="C194" s="251"/>
      <c r="D194" s="206" t="s">
        <v>180</v>
      </c>
      <c r="E194" s="252" t="s">
        <v>1</v>
      </c>
      <c r="F194" s="253" t="s">
        <v>2072</v>
      </c>
      <c r="G194" s="251"/>
      <c r="H194" s="254">
        <v>45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AT194" s="260" t="s">
        <v>180</v>
      </c>
      <c r="AU194" s="260" t="s">
        <v>87</v>
      </c>
      <c r="AV194" s="15" t="s">
        <v>186</v>
      </c>
      <c r="AW194" s="15" t="s">
        <v>32</v>
      </c>
      <c r="AX194" s="15" t="s">
        <v>77</v>
      </c>
      <c r="AY194" s="260" t="s">
        <v>171</v>
      </c>
    </row>
    <row r="195" spans="1:65" s="12" customFormat="1" ht="11.25">
      <c r="B195" s="204"/>
      <c r="C195" s="205"/>
      <c r="D195" s="206" t="s">
        <v>180</v>
      </c>
      <c r="E195" s="207" t="s">
        <v>1</v>
      </c>
      <c r="F195" s="208" t="s">
        <v>2065</v>
      </c>
      <c r="G195" s="205"/>
      <c r="H195" s="207" t="s">
        <v>1</v>
      </c>
      <c r="I195" s="209"/>
      <c r="J195" s="205"/>
      <c r="K195" s="205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180</v>
      </c>
      <c r="AU195" s="214" t="s">
        <v>87</v>
      </c>
      <c r="AV195" s="12" t="s">
        <v>85</v>
      </c>
      <c r="AW195" s="12" t="s">
        <v>32</v>
      </c>
      <c r="AX195" s="12" t="s">
        <v>77</v>
      </c>
      <c r="AY195" s="214" t="s">
        <v>171</v>
      </c>
    </row>
    <row r="196" spans="1:65" s="13" customFormat="1" ht="11.25">
      <c r="B196" s="215"/>
      <c r="C196" s="216"/>
      <c r="D196" s="206" t="s">
        <v>180</v>
      </c>
      <c r="E196" s="217" t="s">
        <v>1</v>
      </c>
      <c r="F196" s="218" t="s">
        <v>2073</v>
      </c>
      <c r="G196" s="216"/>
      <c r="H196" s="219">
        <v>40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180</v>
      </c>
      <c r="AU196" s="225" t="s">
        <v>87</v>
      </c>
      <c r="AV196" s="13" t="s">
        <v>87</v>
      </c>
      <c r="AW196" s="13" t="s">
        <v>32</v>
      </c>
      <c r="AX196" s="13" t="s">
        <v>77</v>
      </c>
      <c r="AY196" s="225" t="s">
        <v>171</v>
      </c>
    </row>
    <row r="197" spans="1:65" s="15" customFormat="1" ht="11.25">
      <c r="B197" s="250"/>
      <c r="C197" s="251"/>
      <c r="D197" s="206" t="s">
        <v>180</v>
      </c>
      <c r="E197" s="252" t="s">
        <v>1</v>
      </c>
      <c r="F197" s="253" t="s">
        <v>2074</v>
      </c>
      <c r="G197" s="251"/>
      <c r="H197" s="254">
        <v>40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AT197" s="260" t="s">
        <v>180</v>
      </c>
      <c r="AU197" s="260" t="s">
        <v>87</v>
      </c>
      <c r="AV197" s="15" t="s">
        <v>186</v>
      </c>
      <c r="AW197" s="15" t="s">
        <v>32</v>
      </c>
      <c r="AX197" s="15" t="s">
        <v>77</v>
      </c>
      <c r="AY197" s="260" t="s">
        <v>171</v>
      </c>
    </row>
    <row r="198" spans="1:65" s="14" customFormat="1" ht="11.25">
      <c r="B198" s="226"/>
      <c r="C198" s="227"/>
      <c r="D198" s="206" t="s">
        <v>180</v>
      </c>
      <c r="E198" s="228" t="s">
        <v>1</v>
      </c>
      <c r="F198" s="229" t="s">
        <v>210</v>
      </c>
      <c r="G198" s="227"/>
      <c r="H198" s="230">
        <v>85</v>
      </c>
      <c r="I198" s="231"/>
      <c r="J198" s="227"/>
      <c r="K198" s="227"/>
      <c r="L198" s="232"/>
      <c r="M198" s="233"/>
      <c r="N198" s="234"/>
      <c r="O198" s="234"/>
      <c r="P198" s="234"/>
      <c r="Q198" s="234"/>
      <c r="R198" s="234"/>
      <c r="S198" s="234"/>
      <c r="T198" s="235"/>
      <c r="AT198" s="236" t="s">
        <v>180</v>
      </c>
      <c r="AU198" s="236" t="s">
        <v>87</v>
      </c>
      <c r="AV198" s="14" t="s">
        <v>178</v>
      </c>
      <c r="AW198" s="14" t="s">
        <v>32</v>
      </c>
      <c r="AX198" s="14" t="s">
        <v>85</v>
      </c>
      <c r="AY198" s="236" t="s">
        <v>171</v>
      </c>
    </row>
    <row r="199" spans="1:65" s="1" customFormat="1" ht="37.9" customHeight="1">
      <c r="A199" s="34"/>
      <c r="B199" s="35"/>
      <c r="C199" s="192" t="s">
        <v>332</v>
      </c>
      <c r="D199" s="192" t="s">
        <v>173</v>
      </c>
      <c r="E199" s="193" t="s">
        <v>2075</v>
      </c>
      <c r="F199" s="194" t="s">
        <v>2076</v>
      </c>
      <c r="G199" s="195" t="s">
        <v>282</v>
      </c>
      <c r="H199" s="196">
        <v>18</v>
      </c>
      <c r="I199" s="197">
        <v>75</v>
      </c>
      <c r="J199" s="196">
        <f>ROUND(I199*H199,2)</f>
        <v>1350</v>
      </c>
      <c r="K199" s="194" t="s">
        <v>177</v>
      </c>
      <c r="L199" s="39"/>
      <c r="M199" s="198" t="s">
        <v>1</v>
      </c>
      <c r="N199" s="199" t="s">
        <v>42</v>
      </c>
      <c r="O199" s="71"/>
      <c r="P199" s="200">
        <f>O199*H199</f>
        <v>0</v>
      </c>
      <c r="Q199" s="200">
        <v>6.9999999999999994E-5</v>
      </c>
      <c r="R199" s="200">
        <f>Q199*H199</f>
        <v>1.2599999999999998E-3</v>
      </c>
      <c r="S199" s="200">
        <v>0</v>
      </c>
      <c r="T199" s="201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2" t="s">
        <v>264</v>
      </c>
      <c r="AT199" s="202" t="s">
        <v>173</v>
      </c>
      <c r="AU199" s="202" t="s">
        <v>87</v>
      </c>
      <c r="AY199" s="17" t="s">
        <v>171</v>
      </c>
      <c r="BE199" s="203">
        <f>IF(N199="základní",J199,0)</f>
        <v>1350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17" t="s">
        <v>85</v>
      </c>
      <c r="BK199" s="203">
        <f>ROUND(I199*H199,2)</f>
        <v>1350</v>
      </c>
      <c r="BL199" s="17" t="s">
        <v>264</v>
      </c>
      <c r="BM199" s="202" t="s">
        <v>2077</v>
      </c>
    </row>
    <row r="200" spans="1:65" s="12" customFormat="1" ht="11.25">
      <c r="B200" s="204"/>
      <c r="C200" s="205"/>
      <c r="D200" s="206" t="s">
        <v>180</v>
      </c>
      <c r="E200" s="207" t="s">
        <v>1</v>
      </c>
      <c r="F200" s="208" t="s">
        <v>2078</v>
      </c>
      <c r="G200" s="205"/>
      <c r="H200" s="207" t="s">
        <v>1</v>
      </c>
      <c r="I200" s="209"/>
      <c r="J200" s="205"/>
      <c r="K200" s="205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180</v>
      </c>
      <c r="AU200" s="214" t="s">
        <v>87</v>
      </c>
      <c r="AV200" s="12" t="s">
        <v>85</v>
      </c>
      <c r="AW200" s="12" t="s">
        <v>32</v>
      </c>
      <c r="AX200" s="12" t="s">
        <v>77</v>
      </c>
      <c r="AY200" s="214" t="s">
        <v>171</v>
      </c>
    </row>
    <row r="201" spans="1:65" s="13" customFormat="1" ht="11.25">
      <c r="B201" s="215"/>
      <c r="C201" s="216"/>
      <c r="D201" s="206" t="s">
        <v>180</v>
      </c>
      <c r="E201" s="217" t="s">
        <v>1</v>
      </c>
      <c r="F201" s="218" t="s">
        <v>279</v>
      </c>
      <c r="G201" s="216"/>
      <c r="H201" s="219">
        <v>18</v>
      </c>
      <c r="I201" s="220"/>
      <c r="J201" s="216"/>
      <c r="K201" s="216"/>
      <c r="L201" s="221"/>
      <c r="M201" s="222"/>
      <c r="N201" s="223"/>
      <c r="O201" s="223"/>
      <c r="P201" s="223"/>
      <c r="Q201" s="223"/>
      <c r="R201" s="223"/>
      <c r="S201" s="223"/>
      <c r="T201" s="224"/>
      <c r="AT201" s="225" t="s">
        <v>180</v>
      </c>
      <c r="AU201" s="225" t="s">
        <v>87</v>
      </c>
      <c r="AV201" s="13" t="s">
        <v>87</v>
      </c>
      <c r="AW201" s="13" t="s">
        <v>32</v>
      </c>
      <c r="AX201" s="13" t="s">
        <v>85</v>
      </c>
      <c r="AY201" s="225" t="s">
        <v>171</v>
      </c>
    </row>
    <row r="202" spans="1:65" s="1" customFormat="1" ht="37.9" customHeight="1">
      <c r="A202" s="34"/>
      <c r="B202" s="35"/>
      <c r="C202" s="192" t="s">
        <v>338</v>
      </c>
      <c r="D202" s="192" t="s">
        <v>173</v>
      </c>
      <c r="E202" s="193" t="s">
        <v>2079</v>
      </c>
      <c r="F202" s="194" t="s">
        <v>2080</v>
      </c>
      <c r="G202" s="195" t="s">
        <v>282</v>
      </c>
      <c r="H202" s="196">
        <v>40</v>
      </c>
      <c r="I202" s="197">
        <v>78</v>
      </c>
      <c r="J202" s="196">
        <f>ROUND(I202*H202,2)</f>
        <v>3120</v>
      </c>
      <c r="K202" s="194" t="s">
        <v>177</v>
      </c>
      <c r="L202" s="39"/>
      <c r="M202" s="198" t="s">
        <v>1</v>
      </c>
      <c r="N202" s="199" t="s">
        <v>42</v>
      </c>
      <c r="O202" s="71"/>
      <c r="P202" s="200">
        <f>O202*H202</f>
        <v>0</v>
      </c>
      <c r="Q202" s="200">
        <v>9.0000000000000006E-5</v>
      </c>
      <c r="R202" s="200">
        <f>Q202*H202</f>
        <v>3.6000000000000003E-3</v>
      </c>
      <c r="S202" s="200">
        <v>0</v>
      </c>
      <c r="T202" s="201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2" t="s">
        <v>264</v>
      </c>
      <c r="AT202" s="202" t="s">
        <v>173</v>
      </c>
      <c r="AU202" s="202" t="s">
        <v>87</v>
      </c>
      <c r="AY202" s="17" t="s">
        <v>171</v>
      </c>
      <c r="BE202" s="203">
        <f>IF(N202="základní",J202,0)</f>
        <v>3120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17" t="s">
        <v>85</v>
      </c>
      <c r="BK202" s="203">
        <f>ROUND(I202*H202,2)</f>
        <v>3120</v>
      </c>
      <c r="BL202" s="17" t="s">
        <v>264</v>
      </c>
      <c r="BM202" s="202" t="s">
        <v>2081</v>
      </c>
    </row>
    <row r="203" spans="1:65" s="12" customFormat="1" ht="11.25">
      <c r="B203" s="204"/>
      <c r="C203" s="205"/>
      <c r="D203" s="206" t="s">
        <v>180</v>
      </c>
      <c r="E203" s="207" t="s">
        <v>1</v>
      </c>
      <c r="F203" s="208" t="s">
        <v>2082</v>
      </c>
      <c r="G203" s="205"/>
      <c r="H203" s="207" t="s">
        <v>1</v>
      </c>
      <c r="I203" s="209"/>
      <c r="J203" s="205"/>
      <c r="K203" s="205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180</v>
      </c>
      <c r="AU203" s="214" t="s">
        <v>87</v>
      </c>
      <c r="AV203" s="12" t="s">
        <v>85</v>
      </c>
      <c r="AW203" s="12" t="s">
        <v>32</v>
      </c>
      <c r="AX203" s="12" t="s">
        <v>77</v>
      </c>
      <c r="AY203" s="214" t="s">
        <v>171</v>
      </c>
    </row>
    <row r="204" spans="1:65" s="13" customFormat="1" ht="11.25">
      <c r="B204" s="215"/>
      <c r="C204" s="216"/>
      <c r="D204" s="206" t="s">
        <v>180</v>
      </c>
      <c r="E204" s="217" t="s">
        <v>1</v>
      </c>
      <c r="F204" s="218" t="s">
        <v>2073</v>
      </c>
      <c r="G204" s="216"/>
      <c r="H204" s="219">
        <v>40</v>
      </c>
      <c r="I204" s="220"/>
      <c r="J204" s="216"/>
      <c r="K204" s="216"/>
      <c r="L204" s="221"/>
      <c r="M204" s="222"/>
      <c r="N204" s="223"/>
      <c r="O204" s="223"/>
      <c r="P204" s="223"/>
      <c r="Q204" s="223"/>
      <c r="R204" s="223"/>
      <c r="S204" s="223"/>
      <c r="T204" s="224"/>
      <c r="AT204" s="225" t="s">
        <v>180</v>
      </c>
      <c r="AU204" s="225" t="s">
        <v>87</v>
      </c>
      <c r="AV204" s="13" t="s">
        <v>87</v>
      </c>
      <c r="AW204" s="13" t="s">
        <v>32</v>
      </c>
      <c r="AX204" s="13" t="s">
        <v>85</v>
      </c>
      <c r="AY204" s="225" t="s">
        <v>171</v>
      </c>
    </row>
    <row r="205" spans="1:65" s="1" customFormat="1" ht="37.9" customHeight="1">
      <c r="A205" s="34"/>
      <c r="B205" s="35"/>
      <c r="C205" s="192" t="s">
        <v>348</v>
      </c>
      <c r="D205" s="192" t="s">
        <v>173</v>
      </c>
      <c r="E205" s="193" t="s">
        <v>2083</v>
      </c>
      <c r="F205" s="194" t="s">
        <v>2084</v>
      </c>
      <c r="G205" s="195" t="s">
        <v>282</v>
      </c>
      <c r="H205" s="196">
        <v>45</v>
      </c>
      <c r="I205" s="197">
        <v>173</v>
      </c>
      <c r="J205" s="196">
        <f>ROUND(I205*H205,2)</f>
        <v>7785</v>
      </c>
      <c r="K205" s="194" t="s">
        <v>177</v>
      </c>
      <c r="L205" s="39"/>
      <c r="M205" s="198" t="s">
        <v>1</v>
      </c>
      <c r="N205" s="199" t="s">
        <v>42</v>
      </c>
      <c r="O205" s="71"/>
      <c r="P205" s="200">
        <f>O205*H205</f>
        <v>0</v>
      </c>
      <c r="Q205" s="200">
        <v>2.4000000000000001E-4</v>
      </c>
      <c r="R205" s="200">
        <f>Q205*H205</f>
        <v>1.0800000000000001E-2</v>
      </c>
      <c r="S205" s="200">
        <v>0</v>
      </c>
      <c r="T205" s="20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2" t="s">
        <v>264</v>
      </c>
      <c r="AT205" s="202" t="s">
        <v>173</v>
      </c>
      <c r="AU205" s="202" t="s">
        <v>87</v>
      </c>
      <c r="AY205" s="17" t="s">
        <v>171</v>
      </c>
      <c r="BE205" s="203">
        <f>IF(N205="základní",J205,0)</f>
        <v>7785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7" t="s">
        <v>85</v>
      </c>
      <c r="BK205" s="203">
        <f>ROUND(I205*H205,2)</f>
        <v>7785</v>
      </c>
      <c r="BL205" s="17" t="s">
        <v>264</v>
      </c>
      <c r="BM205" s="202" t="s">
        <v>2085</v>
      </c>
    </row>
    <row r="206" spans="1:65" s="12" customFormat="1" ht="11.25">
      <c r="B206" s="204"/>
      <c r="C206" s="205"/>
      <c r="D206" s="206" t="s">
        <v>180</v>
      </c>
      <c r="E206" s="207" t="s">
        <v>1</v>
      </c>
      <c r="F206" s="208" t="s">
        <v>2086</v>
      </c>
      <c r="G206" s="205"/>
      <c r="H206" s="207" t="s">
        <v>1</v>
      </c>
      <c r="I206" s="209"/>
      <c r="J206" s="205"/>
      <c r="K206" s="205"/>
      <c r="L206" s="210"/>
      <c r="M206" s="211"/>
      <c r="N206" s="212"/>
      <c r="O206" s="212"/>
      <c r="P206" s="212"/>
      <c r="Q206" s="212"/>
      <c r="R206" s="212"/>
      <c r="S206" s="212"/>
      <c r="T206" s="213"/>
      <c r="AT206" s="214" t="s">
        <v>180</v>
      </c>
      <c r="AU206" s="214" t="s">
        <v>87</v>
      </c>
      <c r="AV206" s="12" t="s">
        <v>85</v>
      </c>
      <c r="AW206" s="12" t="s">
        <v>32</v>
      </c>
      <c r="AX206" s="12" t="s">
        <v>77</v>
      </c>
      <c r="AY206" s="214" t="s">
        <v>171</v>
      </c>
    </row>
    <row r="207" spans="1:65" s="13" customFormat="1" ht="11.25">
      <c r="B207" s="215"/>
      <c r="C207" s="216"/>
      <c r="D207" s="206" t="s">
        <v>180</v>
      </c>
      <c r="E207" s="217" t="s">
        <v>1</v>
      </c>
      <c r="F207" s="218" t="s">
        <v>2071</v>
      </c>
      <c r="G207" s="216"/>
      <c r="H207" s="219">
        <v>45</v>
      </c>
      <c r="I207" s="220"/>
      <c r="J207" s="216"/>
      <c r="K207" s="216"/>
      <c r="L207" s="221"/>
      <c r="M207" s="222"/>
      <c r="N207" s="223"/>
      <c r="O207" s="223"/>
      <c r="P207" s="223"/>
      <c r="Q207" s="223"/>
      <c r="R207" s="223"/>
      <c r="S207" s="223"/>
      <c r="T207" s="224"/>
      <c r="AT207" s="225" t="s">
        <v>180</v>
      </c>
      <c r="AU207" s="225" t="s">
        <v>87</v>
      </c>
      <c r="AV207" s="13" t="s">
        <v>87</v>
      </c>
      <c r="AW207" s="13" t="s">
        <v>32</v>
      </c>
      <c r="AX207" s="13" t="s">
        <v>85</v>
      </c>
      <c r="AY207" s="225" t="s">
        <v>171</v>
      </c>
    </row>
    <row r="208" spans="1:65" s="1" customFormat="1" ht="16.5" customHeight="1">
      <c r="A208" s="34"/>
      <c r="B208" s="35"/>
      <c r="C208" s="192" t="s">
        <v>355</v>
      </c>
      <c r="D208" s="192" t="s">
        <v>173</v>
      </c>
      <c r="E208" s="193" t="s">
        <v>2087</v>
      </c>
      <c r="F208" s="194" t="s">
        <v>2088</v>
      </c>
      <c r="G208" s="195" t="s">
        <v>2089</v>
      </c>
      <c r="H208" s="196">
        <v>16</v>
      </c>
      <c r="I208" s="197">
        <v>373</v>
      </c>
      <c r="J208" s="196">
        <f>ROUND(I208*H208,2)</f>
        <v>5968</v>
      </c>
      <c r="K208" s="194" t="s">
        <v>177</v>
      </c>
      <c r="L208" s="39"/>
      <c r="M208" s="198" t="s">
        <v>1</v>
      </c>
      <c r="N208" s="199" t="s">
        <v>42</v>
      </c>
      <c r="O208" s="71"/>
      <c r="P208" s="200">
        <f>O208*H208</f>
        <v>0</v>
      </c>
      <c r="Q208" s="200">
        <v>2.5000000000000001E-4</v>
      </c>
      <c r="R208" s="200">
        <f>Q208*H208</f>
        <v>4.0000000000000001E-3</v>
      </c>
      <c r="S208" s="200">
        <v>0</v>
      </c>
      <c r="T208" s="201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2" t="s">
        <v>264</v>
      </c>
      <c r="AT208" s="202" t="s">
        <v>173</v>
      </c>
      <c r="AU208" s="202" t="s">
        <v>87</v>
      </c>
      <c r="AY208" s="17" t="s">
        <v>171</v>
      </c>
      <c r="BE208" s="203">
        <f>IF(N208="základní",J208,0)</f>
        <v>5968</v>
      </c>
      <c r="BF208" s="203">
        <f>IF(N208="snížená",J208,0)</f>
        <v>0</v>
      </c>
      <c r="BG208" s="203">
        <f>IF(N208="zákl. přenesená",J208,0)</f>
        <v>0</v>
      </c>
      <c r="BH208" s="203">
        <f>IF(N208="sníž. přenesená",J208,0)</f>
        <v>0</v>
      </c>
      <c r="BI208" s="203">
        <f>IF(N208="nulová",J208,0)</f>
        <v>0</v>
      </c>
      <c r="BJ208" s="17" t="s">
        <v>85</v>
      </c>
      <c r="BK208" s="203">
        <f>ROUND(I208*H208,2)</f>
        <v>5968</v>
      </c>
      <c r="BL208" s="17" t="s">
        <v>264</v>
      </c>
      <c r="BM208" s="202" t="s">
        <v>2090</v>
      </c>
    </row>
    <row r="209" spans="1:65" s="12" customFormat="1" ht="11.25">
      <c r="B209" s="204"/>
      <c r="C209" s="205"/>
      <c r="D209" s="206" t="s">
        <v>180</v>
      </c>
      <c r="E209" s="207" t="s">
        <v>1</v>
      </c>
      <c r="F209" s="208" t="s">
        <v>2091</v>
      </c>
      <c r="G209" s="205"/>
      <c r="H209" s="207" t="s">
        <v>1</v>
      </c>
      <c r="I209" s="209"/>
      <c r="J209" s="205"/>
      <c r="K209" s="205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180</v>
      </c>
      <c r="AU209" s="214" t="s">
        <v>87</v>
      </c>
      <c r="AV209" s="12" t="s">
        <v>85</v>
      </c>
      <c r="AW209" s="12" t="s">
        <v>32</v>
      </c>
      <c r="AX209" s="12" t="s">
        <v>77</v>
      </c>
      <c r="AY209" s="214" t="s">
        <v>171</v>
      </c>
    </row>
    <row r="210" spans="1:65" s="13" customFormat="1" ht="11.25">
      <c r="B210" s="215"/>
      <c r="C210" s="216"/>
      <c r="D210" s="206" t="s">
        <v>180</v>
      </c>
      <c r="E210" s="217" t="s">
        <v>1</v>
      </c>
      <c r="F210" s="218" t="s">
        <v>2092</v>
      </c>
      <c r="G210" s="216"/>
      <c r="H210" s="219">
        <v>10</v>
      </c>
      <c r="I210" s="220"/>
      <c r="J210" s="216"/>
      <c r="K210" s="216"/>
      <c r="L210" s="221"/>
      <c r="M210" s="222"/>
      <c r="N210" s="223"/>
      <c r="O210" s="223"/>
      <c r="P210" s="223"/>
      <c r="Q210" s="223"/>
      <c r="R210" s="223"/>
      <c r="S210" s="223"/>
      <c r="T210" s="224"/>
      <c r="AT210" s="225" t="s">
        <v>180</v>
      </c>
      <c r="AU210" s="225" t="s">
        <v>87</v>
      </c>
      <c r="AV210" s="13" t="s">
        <v>87</v>
      </c>
      <c r="AW210" s="13" t="s">
        <v>32</v>
      </c>
      <c r="AX210" s="13" t="s">
        <v>77</v>
      </c>
      <c r="AY210" s="225" t="s">
        <v>171</v>
      </c>
    </row>
    <row r="211" spans="1:65" s="12" customFormat="1" ht="11.25">
      <c r="B211" s="204"/>
      <c r="C211" s="205"/>
      <c r="D211" s="206" t="s">
        <v>180</v>
      </c>
      <c r="E211" s="207" t="s">
        <v>1</v>
      </c>
      <c r="F211" s="208" t="s">
        <v>2093</v>
      </c>
      <c r="G211" s="205"/>
      <c r="H211" s="207" t="s">
        <v>1</v>
      </c>
      <c r="I211" s="209"/>
      <c r="J211" s="205"/>
      <c r="K211" s="205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180</v>
      </c>
      <c r="AU211" s="214" t="s">
        <v>87</v>
      </c>
      <c r="AV211" s="12" t="s">
        <v>85</v>
      </c>
      <c r="AW211" s="12" t="s">
        <v>32</v>
      </c>
      <c r="AX211" s="12" t="s">
        <v>77</v>
      </c>
      <c r="AY211" s="214" t="s">
        <v>171</v>
      </c>
    </row>
    <row r="212" spans="1:65" s="13" customFormat="1" ht="11.25">
      <c r="B212" s="215"/>
      <c r="C212" s="216"/>
      <c r="D212" s="206" t="s">
        <v>180</v>
      </c>
      <c r="E212" s="217" t="s">
        <v>1</v>
      </c>
      <c r="F212" s="218" t="s">
        <v>2094</v>
      </c>
      <c r="G212" s="216"/>
      <c r="H212" s="219">
        <v>4</v>
      </c>
      <c r="I212" s="220"/>
      <c r="J212" s="216"/>
      <c r="K212" s="216"/>
      <c r="L212" s="221"/>
      <c r="M212" s="222"/>
      <c r="N212" s="223"/>
      <c r="O212" s="223"/>
      <c r="P212" s="223"/>
      <c r="Q212" s="223"/>
      <c r="R212" s="223"/>
      <c r="S212" s="223"/>
      <c r="T212" s="224"/>
      <c r="AT212" s="225" t="s">
        <v>180</v>
      </c>
      <c r="AU212" s="225" t="s">
        <v>87</v>
      </c>
      <c r="AV212" s="13" t="s">
        <v>87</v>
      </c>
      <c r="AW212" s="13" t="s">
        <v>32</v>
      </c>
      <c r="AX212" s="13" t="s">
        <v>77</v>
      </c>
      <c r="AY212" s="225" t="s">
        <v>171</v>
      </c>
    </row>
    <row r="213" spans="1:65" s="12" customFormat="1" ht="11.25">
      <c r="B213" s="204"/>
      <c r="C213" s="205"/>
      <c r="D213" s="206" t="s">
        <v>180</v>
      </c>
      <c r="E213" s="207" t="s">
        <v>1</v>
      </c>
      <c r="F213" s="208" t="s">
        <v>2095</v>
      </c>
      <c r="G213" s="205"/>
      <c r="H213" s="207" t="s">
        <v>1</v>
      </c>
      <c r="I213" s="209"/>
      <c r="J213" s="205"/>
      <c r="K213" s="205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180</v>
      </c>
      <c r="AU213" s="214" t="s">
        <v>87</v>
      </c>
      <c r="AV213" s="12" t="s">
        <v>85</v>
      </c>
      <c r="AW213" s="12" t="s">
        <v>32</v>
      </c>
      <c r="AX213" s="12" t="s">
        <v>77</v>
      </c>
      <c r="AY213" s="214" t="s">
        <v>171</v>
      </c>
    </row>
    <row r="214" spans="1:65" s="13" customFormat="1" ht="11.25">
      <c r="B214" s="215"/>
      <c r="C214" s="216"/>
      <c r="D214" s="206" t="s">
        <v>180</v>
      </c>
      <c r="E214" s="217" t="s">
        <v>1</v>
      </c>
      <c r="F214" s="218" t="s">
        <v>2096</v>
      </c>
      <c r="G214" s="216"/>
      <c r="H214" s="219">
        <v>2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180</v>
      </c>
      <c r="AU214" s="225" t="s">
        <v>87</v>
      </c>
      <c r="AV214" s="13" t="s">
        <v>87</v>
      </c>
      <c r="AW214" s="13" t="s">
        <v>32</v>
      </c>
      <c r="AX214" s="13" t="s">
        <v>77</v>
      </c>
      <c r="AY214" s="225" t="s">
        <v>171</v>
      </c>
    </row>
    <row r="215" spans="1:65" s="14" customFormat="1" ht="11.25">
      <c r="B215" s="226"/>
      <c r="C215" s="227"/>
      <c r="D215" s="206" t="s">
        <v>180</v>
      </c>
      <c r="E215" s="228" t="s">
        <v>1</v>
      </c>
      <c r="F215" s="229" t="s">
        <v>210</v>
      </c>
      <c r="G215" s="227"/>
      <c r="H215" s="230">
        <v>16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AT215" s="236" t="s">
        <v>180</v>
      </c>
      <c r="AU215" s="236" t="s">
        <v>87</v>
      </c>
      <c r="AV215" s="14" t="s">
        <v>178</v>
      </c>
      <c r="AW215" s="14" t="s">
        <v>32</v>
      </c>
      <c r="AX215" s="14" t="s">
        <v>85</v>
      </c>
      <c r="AY215" s="236" t="s">
        <v>171</v>
      </c>
    </row>
    <row r="216" spans="1:65" s="1" customFormat="1" ht="16.5" customHeight="1">
      <c r="A216" s="34"/>
      <c r="B216" s="35"/>
      <c r="C216" s="192" t="s">
        <v>360</v>
      </c>
      <c r="D216" s="192" t="s">
        <v>173</v>
      </c>
      <c r="E216" s="193" t="s">
        <v>2097</v>
      </c>
      <c r="F216" s="194" t="s">
        <v>2098</v>
      </c>
      <c r="G216" s="195" t="s">
        <v>308</v>
      </c>
      <c r="H216" s="196">
        <v>4</v>
      </c>
      <c r="I216" s="197">
        <v>360</v>
      </c>
      <c r="J216" s="196">
        <f>ROUND(I216*H216,2)</f>
        <v>1440</v>
      </c>
      <c r="K216" s="194" t="s">
        <v>177</v>
      </c>
      <c r="L216" s="39"/>
      <c r="M216" s="198" t="s">
        <v>1</v>
      </c>
      <c r="N216" s="199" t="s">
        <v>42</v>
      </c>
      <c r="O216" s="71"/>
      <c r="P216" s="200">
        <f>O216*H216</f>
        <v>0</v>
      </c>
      <c r="Q216" s="200">
        <v>3.5E-4</v>
      </c>
      <c r="R216" s="200">
        <f>Q216*H216</f>
        <v>1.4E-3</v>
      </c>
      <c r="S216" s="200">
        <v>0</v>
      </c>
      <c r="T216" s="201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2" t="s">
        <v>264</v>
      </c>
      <c r="AT216" s="202" t="s">
        <v>173</v>
      </c>
      <c r="AU216" s="202" t="s">
        <v>87</v>
      </c>
      <c r="AY216" s="17" t="s">
        <v>171</v>
      </c>
      <c r="BE216" s="203">
        <f>IF(N216="základní",J216,0)</f>
        <v>1440</v>
      </c>
      <c r="BF216" s="203">
        <f>IF(N216="snížená",J216,0)</f>
        <v>0</v>
      </c>
      <c r="BG216" s="203">
        <f>IF(N216="zákl. přenesená",J216,0)</f>
        <v>0</v>
      </c>
      <c r="BH216" s="203">
        <f>IF(N216="sníž. přenesená",J216,0)</f>
        <v>0</v>
      </c>
      <c r="BI216" s="203">
        <f>IF(N216="nulová",J216,0)</f>
        <v>0</v>
      </c>
      <c r="BJ216" s="17" t="s">
        <v>85</v>
      </c>
      <c r="BK216" s="203">
        <f>ROUND(I216*H216,2)</f>
        <v>1440</v>
      </c>
      <c r="BL216" s="17" t="s">
        <v>264</v>
      </c>
      <c r="BM216" s="202" t="s">
        <v>2099</v>
      </c>
    </row>
    <row r="217" spans="1:65" s="12" customFormat="1" ht="11.25">
      <c r="B217" s="204"/>
      <c r="C217" s="205"/>
      <c r="D217" s="206" t="s">
        <v>180</v>
      </c>
      <c r="E217" s="207" t="s">
        <v>1</v>
      </c>
      <c r="F217" s="208" t="s">
        <v>2100</v>
      </c>
      <c r="G217" s="205"/>
      <c r="H217" s="207" t="s">
        <v>1</v>
      </c>
      <c r="I217" s="209"/>
      <c r="J217" s="205"/>
      <c r="K217" s="205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180</v>
      </c>
      <c r="AU217" s="214" t="s">
        <v>87</v>
      </c>
      <c r="AV217" s="12" t="s">
        <v>85</v>
      </c>
      <c r="AW217" s="12" t="s">
        <v>32</v>
      </c>
      <c r="AX217" s="12" t="s">
        <v>77</v>
      </c>
      <c r="AY217" s="214" t="s">
        <v>171</v>
      </c>
    </row>
    <row r="218" spans="1:65" s="12" customFormat="1" ht="11.25">
      <c r="B218" s="204"/>
      <c r="C218" s="205"/>
      <c r="D218" s="206" t="s">
        <v>180</v>
      </c>
      <c r="E218" s="207" t="s">
        <v>1</v>
      </c>
      <c r="F218" s="208" t="s">
        <v>2037</v>
      </c>
      <c r="G218" s="205"/>
      <c r="H218" s="207" t="s">
        <v>1</v>
      </c>
      <c r="I218" s="209"/>
      <c r="J218" s="205"/>
      <c r="K218" s="205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180</v>
      </c>
      <c r="AU218" s="214" t="s">
        <v>87</v>
      </c>
      <c r="AV218" s="12" t="s">
        <v>85</v>
      </c>
      <c r="AW218" s="12" t="s">
        <v>32</v>
      </c>
      <c r="AX218" s="12" t="s">
        <v>77</v>
      </c>
      <c r="AY218" s="214" t="s">
        <v>171</v>
      </c>
    </row>
    <row r="219" spans="1:65" s="13" customFormat="1" ht="11.25">
      <c r="B219" s="215"/>
      <c r="C219" s="216"/>
      <c r="D219" s="206" t="s">
        <v>180</v>
      </c>
      <c r="E219" s="217" t="s">
        <v>1</v>
      </c>
      <c r="F219" s="218" t="s">
        <v>178</v>
      </c>
      <c r="G219" s="216"/>
      <c r="H219" s="219">
        <v>4</v>
      </c>
      <c r="I219" s="220"/>
      <c r="J219" s="216"/>
      <c r="K219" s="216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180</v>
      </c>
      <c r="AU219" s="225" t="s">
        <v>87</v>
      </c>
      <c r="AV219" s="13" t="s">
        <v>87</v>
      </c>
      <c r="AW219" s="13" t="s">
        <v>32</v>
      </c>
      <c r="AX219" s="13" t="s">
        <v>85</v>
      </c>
      <c r="AY219" s="225" t="s">
        <v>171</v>
      </c>
    </row>
    <row r="220" spans="1:65" s="1" customFormat="1" ht="16.5" customHeight="1">
      <c r="A220" s="34"/>
      <c r="B220" s="35"/>
      <c r="C220" s="192" t="s">
        <v>365</v>
      </c>
      <c r="D220" s="192" t="s">
        <v>173</v>
      </c>
      <c r="E220" s="193" t="s">
        <v>2101</v>
      </c>
      <c r="F220" s="194" t="s">
        <v>2102</v>
      </c>
      <c r="G220" s="195" t="s">
        <v>308</v>
      </c>
      <c r="H220" s="196">
        <v>10</v>
      </c>
      <c r="I220" s="197">
        <v>530</v>
      </c>
      <c r="J220" s="196">
        <f>ROUND(I220*H220,2)</f>
        <v>5300</v>
      </c>
      <c r="K220" s="194" t="s">
        <v>177</v>
      </c>
      <c r="L220" s="39"/>
      <c r="M220" s="198" t="s">
        <v>1</v>
      </c>
      <c r="N220" s="199" t="s">
        <v>42</v>
      </c>
      <c r="O220" s="71"/>
      <c r="P220" s="200">
        <f>O220*H220</f>
        <v>0</v>
      </c>
      <c r="Q220" s="200">
        <v>5.6999999999999998E-4</v>
      </c>
      <c r="R220" s="200">
        <f>Q220*H220</f>
        <v>5.7000000000000002E-3</v>
      </c>
      <c r="S220" s="200">
        <v>0</v>
      </c>
      <c r="T220" s="201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2" t="s">
        <v>264</v>
      </c>
      <c r="AT220" s="202" t="s">
        <v>173</v>
      </c>
      <c r="AU220" s="202" t="s">
        <v>87</v>
      </c>
      <c r="AY220" s="17" t="s">
        <v>171</v>
      </c>
      <c r="BE220" s="203">
        <f>IF(N220="základní",J220,0)</f>
        <v>5300</v>
      </c>
      <c r="BF220" s="203">
        <f>IF(N220="snížená",J220,0)</f>
        <v>0</v>
      </c>
      <c r="BG220" s="203">
        <f>IF(N220="zákl. přenesená",J220,0)</f>
        <v>0</v>
      </c>
      <c r="BH220" s="203">
        <f>IF(N220="sníž. přenesená",J220,0)</f>
        <v>0</v>
      </c>
      <c r="BI220" s="203">
        <f>IF(N220="nulová",J220,0)</f>
        <v>0</v>
      </c>
      <c r="BJ220" s="17" t="s">
        <v>85</v>
      </c>
      <c r="BK220" s="203">
        <f>ROUND(I220*H220,2)</f>
        <v>5300</v>
      </c>
      <c r="BL220" s="17" t="s">
        <v>264</v>
      </c>
      <c r="BM220" s="202" t="s">
        <v>2103</v>
      </c>
    </row>
    <row r="221" spans="1:65" s="12" customFormat="1" ht="11.25">
      <c r="B221" s="204"/>
      <c r="C221" s="205"/>
      <c r="D221" s="206" t="s">
        <v>180</v>
      </c>
      <c r="E221" s="207" t="s">
        <v>1</v>
      </c>
      <c r="F221" s="208" t="s">
        <v>2104</v>
      </c>
      <c r="G221" s="205"/>
      <c r="H221" s="207" t="s">
        <v>1</v>
      </c>
      <c r="I221" s="209"/>
      <c r="J221" s="205"/>
      <c r="K221" s="205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180</v>
      </c>
      <c r="AU221" s="214" t="s">
        <v>87</v>
      </c>
      <c r="AV221" s="12" t="s">
        <v>85</v>
      </c>
      <c r="AW221" s="12" t="s">
        <v>32</v>
      </c>
      <c r="AX221" s="12" t="s">
        <v>77</v>
      </c>
      <c r="AY221" s="214" t="s">
        <v>171</v>
      </c>
    </row>
    <row r="222" spans="1:65" s="12" customFormat="1" ht="11.25">
      <c r="B222" s="204"/>
      <c r="C222" s="205"/>
      <c r="D222" s="206" t="s">
        <v>180</v>
      </c>
      <c r="E222" s="207" t="s">
        <v>1</v>
      </c>
      <c r="F222" s="208" t="s">
        <v>2037</v>
      </c>
      <c r="G222" s="205"/>
      <c r="H222" s="207" t="s">
        <v>1</v>
      </c>
      <c r="I222" s="209"/>
      <c r="J222" s="205"/>
      <c r="K222" s="205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180</v>
      </c>
      <c r="AU222" s="214" t="s">
        <v>87</v>
      </c>
      <c r="AV222" s="12" t="s">
        <v>85</v>
      </c>
      <c r="AW222" s="12" t="s">
        <v>32</v>
      </c>
      <c r="AX222" s="12" t="s">
        <v>77</v>
      </c>
      <c r="AY222" s="214" t="s">
        <v>171</v>
      </c>
    </row>
    <row r="223" spans="1:65" s="13" customFormat="1" ht="11.25">
      <c r="B223" s="215"/>
      <c r="C223" s="216"/>
      <c r="D223" s="206" t="s">
        <v>180</v>
      </c>
      <c r="E223" s="217" t="s">
        <v>1</v>
      </c>
      <c r="F223" s="218" t="s">
        <v>228</v>
      </c>
      <c r="G223" s="216"/>
      <c r="H223" s="219">
        <v>10</v>
      </c>
      <c r="I223" s="220"/>
      <c r="J223" s="216"/>
      <c r="K223" s="216"/>
      <c r="L223" s="221"/>
      <c r="M223" s="222"/>
      <c r="N223" s="223"/>
      <c r="O223" s="223"/>
      <c r="P223" s="223"/>
      <c r="Q223" s="223"/>
      <c r="R223" s="223"/>
      <c r="S223" s="223"/>
      <c r="T223" s="224"/>
      <c r="AT223" s="225" t="s">
        <v>180</v>
      </c>
      <c r="AU223" s="225" t="s">
        <v>87</v>
      </c>
      <c r="AV223" s="13" t="s">
        <v>87</v>
      </c>
      <c r="AW223" s="13" t="s">
        <v>32</v>
      </c>
      <c r="AX223" s="13" t="s">
        <v>85</v>
      </c>
      <c r="AY223" s="225" t="s">
        <v>171</v>
      </c>
    </row>
    <row r="224" spans="1:65" s="1" customFormat="1" ht="21.75" customHeight="1">
      <c r="A224" s="34"/>
      <c r="B224" s="35"/>
      <c r="C224" s="192" t="s">
        <v>223</v>
      </c>
      <c r="D224" s="192" t="s">
        <v>173</v>
      </c>
      <c r="E224" s="193" t="s">
        <v>2105</v>
      </c>
      <c r="F224" s="194" t="s">
        <v>2106</v>
      </c>
      <c r="G224" s="195" t="s">
        <v>308</v>
      </c>
      <c r="H224" s="196">
        <v>1</v>
      </c>
      <c r="I224" s="197">
        <v>550</v>
      </c>
      <c r="J224" s="196">
        <f>ROUND(I224*H224,2)</f>
        <v>550</v>
      </c>
      <c r="K224" s="194" t="s">
        <v>177</v>
      </c>
      <c r="L224" s="39"/>
      <c r="M224" s="198" t="s">
        <v>1</v>
      </c>
      <c r="N224" s="199" t="s">
        <v>42</v>
      </c>
      <c r="O224" s="71"/>
      <c r="P224" s="200">
        <f>O224*H224</f>
        <v>0</v>
      </c>
      <c r="Q224" s="200">
        <v>3.5E-4</v>
      </c>
      <c r="R224" s="200">
        <f>Q224*H224</f>
        <v>3.5E-4</v>
      </c>
      <c r="S224" s="200">
        <v>0</v>
      </c>
      <c r="T224" s="201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2" t="s">
        <v>264</v>
      </c>
      <c r="AT224" s="202" t="s">
        <v>173</v>
      </c>
      <c r="AU224" s="202" t="s">
        <v>87</v>
      </c>
      <c r="AY224" s="17" t="s">
        <v>171</v>
      </c>
      <c r="BE224" s="203">
        <f>IF(N224="základní",J224,0)</f>
        <v>550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17" t="s">
        <v>85</v>
      </c>
      <c r="BK224" s="203">
        <f>ROUND(I224*H224,2)</f>
        <v>550</v>
      </c>
      <c r="BL224" s="17" t="s">
        <v>264</v>
      </c>
      <c r="BM224" s="202" t="s">
        <v>2107</v>
      </c>
    </row>
    <row r="225" spans="1:65" s="12" customFormat="1" ht="11.25">
      <c r="B225" s="204"/>
      <c r="C225" s="205"/>
      <c r="D225" s="206" t="s">
        <v>180</v>
      </c>
      <c r="E225" s="207" t="s">
        <v>1</v>
      </c>
      <c r="F225" s="208" t="s">
        <v>2108</v>
      </c>
      <c r="G225" s="205"/>
      <c r="H225" s="207" t="s">
        <v>1</v>
      </c>
      <c r="I225" s="209"/>
      <c r="J225" s="205"/>
      <c r="K225" s="205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180</v>
      </c>
      <c r="AU225" s="214" t="s">
        <v>87</v>
      </c>
      <c r="AV225" s="12" t="s">
        <v>85</v>
      </c>
      <c r="AW225" s="12" t="s">
        <v>32</v>
      </c>
      <c r="AX225" s="12" t="s">
        <v>77</v>
      </c>
      <c r="AY225" s="214" t="s">
        <v>171</v>
      </c>
    </row>
    <row r="226" spans="1:65" s="12" customFormat="1" ht="11.25">
      <c r="B226" s="204"/>
      <c r="C226" s="205"/>
      <c r="D226" s="206" t="s">
        <v>180</v>
      </c>
      <c r="E226" s="207" t="s">
        <v>1</v>
      </c>
      <c r="F226" s="208" t="s">
        <v>2037</v>
      </c>
      <c r="G226" s="205"/>
      <c r="H226" s="207" t="s">
        <v>1</v>
      </c>
      <c r="I226" s="209"/>
      <c r="J226" s="205"/>
      <c r="K226" s="205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180</v>
      </c>
      <c r="AU226" s="214" t="s">
        <v>87</v>
      </c>
      <c r="AV226" s="12" t="s">
        <v>85</v>
      </c>
      <c r="AW226" s="12" t="s">
        <v>32</v>
      </c>
      <c r="AX226" s="12" t="s">
        <v>77</v>
      </c>
      <c r="AY226" s="214" t="s">
        <v>171</v>
      </c>
    </row>
    <row r="227" spans="1:65" s="13" customFormat="1" ht="11.25">
      <c r="B227" s="215"/>
      <c r="C227" s="216"/>
      <c r="D227" s="206" t="s">
        <v>180</v>
      </c>
      <c r="E227" s="217" t="s">
        <v>1</v>
      </c>
      <c r="F227" s="218" t="s">
        <v>85</v>
      </c>
      <c r="G227" s="216"/>
      <c r="H227" s="219">
        <v>1</v>
      </c>
      <c r="I227" s="220"/>
      <c r="J227" s="216"/>
      <c r="K227" s="216"/>
      <c r="L227" s="221"/>
      <c r="M227" s="222"/>
      <c r="N227" s="223"/>
      <c r="O227" s="223"/>
      <c r="P227" s="223"/>
      <c r="Q227" s="223"/>
      <c r="R227" s="223"/>
      <c r="S227" s="223"/>
      <c r="T227" s="224"/>
      <c r="AT227" s="225" t="s">
        <v>180</v>
      </c>
      <c r="AU227" s="225" t="s">
        <v>87</v>
      </c>
      <c r="AV227" s="13" t="s">
        <v>87</v>
      </c>
      <c r="AW227" s="13" t="s">
        <v>32</v>
      </c>
      <c r="AX227" s="13" t="s">
        <v>85</v>
      </c>
      <c r="AY227" s="225" t="s">
        <v>171</v>
      </c>
    </row>
    <row r="228" spans="1:65" s="1" customFormat="1" ht="21.75" customHeight="1">
      <c r="A228" s="34"/>
      <c r="B228" s="35"/>
      <c r="C228" s="192" t="s">
        <v>377</v>
      </c>
      <c r="D228" s="192" t="s">
        <v>173</v>
      </c>
      <c r="E228" s="193" t="s">
        <v>2109</v>
      </c>
      <c r="F228" s="194" t="s">
        <v>2110</v>
      </c>
      <c r="G228" s="195" t="s">
        <v>308</v>
      </c>
      <c r="H228" s="196">
        <v>1</v>
      </c>
      <c r="I228" s="197">
        <v>107</v>
      </c>
      <c r="J228" s="196">
        <f>ROUND(I228*H228,2)</f>
        <v>107</v>
      </c>
      <c r="K228" s="194" t="s">
        <v>177</v>
      </c>
      <c r="L228" s="39"/>
      <c r="M228" s="198" t="s">
        <v>1</v>
      </c>
      <c r="N228" s="199" t="s">
        <v>42</v>
      </c>
      <c r="O228" s="71"/>
      <c r="P228" s="200">
        <f>O228*H228</f>
        <v>0</v>
      </c>
      <c r="Q228" s="200">
        <v>2.0000000000000002E-5</v>
      </c>
      <c r="R228" s="200">
        <f>Q228*H228</f>
        <v>2.0000000000000002E-5</v>
      </c>
      <c r="S228" s="200">
        <v>0</v>
      </c>
      <c r="T228" s="201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2" t="s">
        <v>264</v>
      </c>
      <c r="AT228" s="202" t="s">
        <v>173</v>
      </c>
      <c r="AU228" s="202" t="s">
        <v>87</v>
      </c>
      <c r="AY228" s="17" t="s">
        <v>171</v>
      </c>
      <c r="BE228" s="203">
        <f>IF(N228="základní",J228,0)</f>
        <v>107</v>
      </c>
      <c r="BF228" s="203">
        <f>IF(N228="snížená",J228,0)</f>
        <v>0</v>
      </c>
      <c r="BG228" s="203">
        <f>IF(N228="zákl. přenesená",J228,0)</f>
        <v>0</v>
      </c>
      <c r="BH228" s="203">
        <f>IF(N228="sníž. přenesená",J228,0)</f>
        <v>0</v>
      </c>
      <c r="BI228" s="203">
        <f>IF(N228="nulová",J228,0)</f>
        <v>0</v>
      </c>
      <c r="BJ228" s="17" t="s">
        <v>85</v>
      </c>
      <c r="BK228" s="203">
        <f>ROUND(I228*H228,2)</f>
        <v>107</v>
      </c>
      <c r="BL228" s="17" t="s">
        <v>264</v>
      </c>
      <c r="BM228" s="202" t="s">
        <v>2111</v>
      </c>
    </row>
    <row r="229" spans="1:65" s="12" customFormat="1" ht="11.25">
      <c r="B229" s="204"/>
      <c r="C229" s="205"/>
      <c r="D229" s="206" t="s">
        <v>180</v>
      </c>
      <c r="E229" s="207" t="s">
        <v>1</v>
      </c>
      <c r="F229" s="208" t="s">
        <v>2112</v>
      </c>
      <c r="G229" s="205"/>
      <c r="H229" s="207" t="s">
        <v>1</v>
      </c>
      <c r="I229" s="209"/>
      <c r="J229" s="205"/>
      <c r="K229" s="205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180</v>
      </c>
      <c r="AU229" s="214" t="s">
        <v>87</v>
      </c>
      <c r="AV229" s="12" t="s">
        <v>85</v>
      </c>
      <c r="AW229" s="12" t="s">
        <v>32</v>
      </c>
      <c r="AX229" s="12" t="s">
        <v>77</v>
      </c>
      <c r="AY229" s="214" t="s">
        <v>171</v>
      </c>
    </row>
    <row r="230" spans="1:65" s="13" customFormat="1" ht="11.25">
      <c r="B230" s="215"/>
      <c r="C230" s="216"/>
      <c r="D230" s="206" t="s">
        <v>180</v>
      </c>
      <c r="E230" s="217" t="s">
        <v>1</v>
      </c>
      <c r="F230" s="218" t="s">
        <v>85</v>
      </c>
      <c r="G230" s="216"/>
      <c r="H230" s="219">
        <v>1</v>
      </c>
      <c r="I230" s="220"/>
      <c r="J230" s="216"/>
      <c r="K230" s="216"/>
      <c r="L230" s="221"/>
      <c r="M230" s="222"/>
      <c r="N230" s="223"/>
      <c r="O230" s="223"/>
      <c r="P230" s="223"/>
      <c r="Q230" s="223"/>
      <c r="R230" s="223"/>
      <c r="S230" s="223"/>
      <c r="T230" s="224"/>
      <c r="AT230" s="225" t="s">
        <v>180</v>
      </c>
      <c r="AU230" s="225" t="s">
        <v>87</v>
      </c>
      <c r="AV230" s="13" t="s">
        <v>87</v>
      </c>
      <c r="AW230" s="13" t="s">
        <v>32</v>
      </c>
      <c r="AX230" s="13" t="s">
        <v>85</v>
      </c>
      <c r="AY230" s="225" t="s">
        <v>171</v>
      </c>
    </row>
    <row r="231" spans="1:65" s="1" customFormat="1" ht="16.5" customHeight="1">
      <c r="A231" s="34"/>
      <c r="B231" s="35"/>
      <c r="C231" s="237" t="s">
        <v>383</v>
      </c>
      <c r="D231" s="237" t="s">
        <v>212</v>
      </c>
      <c r="E231" s="238" t="s">
        <v>2113</v>
      </c>
      <c r="F231" s="239" t="s">
        <v>2114</v>
      </c>
      <c r="G231" s="240" t="s">
        <v>308</v>
      </c>
      <c r="H231" s="241">
        <v>1</v>
      </c>
      <c r="I231" s="242">
        <v>382</v>
      </c>
      <c r="J231" s="241">
        <f>ROUND(I231*H231,2)</f>
        <v>382</v>
      </c>
      <c r="K231" s="239" t="s">
        <v>177</v>
      </c>
      <c r="L231" s="243"/>
      <c r="M231" s="244" t="s">
        <v>1</v>
      </c>
      <c r="N231" s="245" t="s">
        <v>42</v>
      </c>
      <c r="O231" s="71"/>
      <c r="P231" s="200">
        <f>O231*H231</f>
        <v>0</v>
      </c>
      <c r="Q231" s="200">
        <v>1E-4</v>
      </c>
      <c r="R231" s="200">
        <f>Q231*H231</f>
        <v>1E-4</v>
      </c>
      <c r="S231" s="200">
        <v>0</v>
      </c>
      <c r="T231" s="201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2" t="s">
        <v>360</v>
      </c>
      <c r="AT231" s="202" t="s">
        <v>212</v>
      </c>
      <c r="AU231" s="202" t="s">
        <v>87</v>
      </c>
      <c r="AY231" s="17" t="s">
        <v>171</v>
      </c>
      <c r="BE231" s="203">
        <f>IF(N231="základní",J231,0)</f>
        <v>382</v>
      </c>
      <c r="BF231" s="203">
        <f>IF(N231="snížená",J231,0)</f>
        <v>0</v>
      </c>
      <c r="BG231" s="203">
        <f>IF(N231="zákl. přenesená",J231,0)</f>
        <v>0</v>
      </c>
      <c r="BH231" s="203">
        <f>IF(N231="sníž. přenesená",J231,0)</f>
        <v>0</v>
      </c>
      <c r="BI231" s="203">
        <f>IF(N231="nulová",J231,0)</f>
        <v>0</v>
      </c>
      <c r="BJ231" s="17" t="s">
        <v>85</v>
      </c>
      <c r="BK231" s="203">
        <f>ROUND(I231*H231,2)</f>
        <v>382</v>
      </c>
      <c r="BL231" s="17" t="s">
        <v>264</v>
      </c>
      <c r="BM231" s="202" t="s">
        <v>2115</v>
      </c>
    </row>
    <row r="232" spans="1:65" s="12" customFormat="1" ht="11.25">
      <c r="B232" s="204"/>
      <c r="C232" s="205"/>
      <c r="D232" s="206" t="s">
        <v>180</v>
      </c>
      <c r="E232" s="207" t="s">
        <v>1</v>
      </c>
      <c r="F232" s="208" t="s">
        <v>2116</v>
      </c>
      <c r="G232" s="205"/>
      <c r="H232" s="207" t="s">
        <v>1</v>
      </c>
      <c r="I232" s="209"/>
      <c r="J232" s="205"/>
      <c r="K232" s="205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180</v>
      </c>
      <c r="AU232" s="214" t="s">
        <v>87</v>
      </c>
      <c r="AV232" s="12" t="s">
        <v>85</v>
      </c>
      <c r="AW232" s="12" t="s">
        <v>32</v>
      </c>
      <c r="AX232" s="12" t="s">
        <v>77</v>
      </c>
      <c r="AY232" s="214" t="s">
        <v>171</v>
      </c>
    </row>
    <row r="233" spans="1:65" s="13" customFormat="1" ht="11.25">
      <c r="B233" s="215"/>
      <c r="C233" s="216"/>
      <c r="D233" s="206" t="s">
        <v>180</v>
      </c>
      <c r="E233" s="217" t="s">
        <v>1</v>
      </c>
      <c r="F233" s="218" t="s">
        <v>85</v>
      </c>
      <c r="G233" s="216"/>
      <c r="H233" s="219">
        <v>1</v>
      </c>
      <c r="I233" s="220"/>
      <c r="J233" s="216"/>
      <c r="K233" s="216"/>
      <c r="L233" s="221"/>
      <c r="M233" s="222"/>
      <c r="N233" s="223"/>
      <c r="O233" s="223"/>
      <c r="P233" s="223"/>
      <c r="Q233" s="223"/>
      <c r="R233" s="223"/>
      <c r="S233" s="223"/>
      <c r="T233" s="224"/>
      <c r="AT233" s="225" t="s">
        <v>180</v>
      </c>
      <c r="AU233" s="225" t="s">
        <v>87</v>
      </c>
      <c r="AV233" s="13" t="s">
        <v>87</v>
      </c>
      <c r="AW233" s="13" t="s">
        <v>32</v>
      </c>
      <c r="AX233" s="13" t="s">
        <v>85</v>
      </c>
      <c r="AY233" s="225" t="s">
        <v>171</v>
      </c>
    </row>
    <row r="234" spans="1:65" s="1" customFormat="1" ht="21.75" customHeight="1">
      <c r="A234" s="34"/>
      <c r="B234" s="35"/>
      <c r="C234" s="192" t="s">
        <v>388</v>
      </c>
      <c r="D234" s="192" t="s">
        <v>173</v>
      </c>
      <c r="E234" s="193" t="s">
        <v>2117</v>
      </c>
      <c r="F234" s="194" t="s">
        <v>2118</v>
      </c>
      <c r="G234" s="195" t="s">
        <v>308</v>
      </c>
      <c r="H234" s="196">
        <v>1</v>
      </c>
      <c r="I234" s="197">
        <v>229</v>
      </c>
      <c r="J234" s="196">
        <f>ROUND(I234*H234,2)</f>
        <v>229</v>
      </c>
      <c r="K234" s="194" t="s">
        <v>177</v>
      </c>
      <c r="L234" s="39"/>
      <c r="M234" s="198" t="s">
        <v>1</v>
      </c>
      <c r="N234" s="199" t="s">
        <v>42</v>
      </c>
      <c r="O234" s="71"/>
      <c r="P234" s="200">
        <f>O234*H234</f>
        <v>0</v>
      </c>
      <c r="Q234" s="200">
        <v>2.0000000000000002E-5</v>
      </c>
      <c r="R234" s="200">
        <f>Q234*H234</f>
        <v>2.0000000000000002E-5</v>
      </c>
      <c r="S234" s="200">
        <v>0</v>
      </c>
      <c r="T234" s="201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2" t="s">
        <v>264</v>
      </c>
      <c r="AT234" s="202" t="s">
        <v>173</v>
      </c>
      <c r="AU234" s="202" t="s">
        <v>87</v>
      </c>
      <c r="AY234" s="17" t="s">
        <v>171</v>
      </c>
      <c r="BE234" s="203">
        <f>IF(N234="základní",J234,0)</f>
        <v>229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7" t="s">
        <v>85</v>
      </c>
      <c r="BK234" s="203">
        <f>ROUND(I234*H234,2)</f>
        <v>229</v>
      </c>
      <c r="BL234" s="17" t="s">
        <v>264</v>
      </c>
      <c r="BM234" s="202" t="s">
        <v>2119</v>
      </c>
    </row>
    <row r="235" spans="1:65" s="12" customFormat="1" ht="11.25">
      <c r="B235" s="204"/>
      <c r="C235" s="205"/>
      <c r="D235" s="206" t="s">
        <v>180</v>
      </c>
      <c r="E235" s="207" t="s">
        <v>1</v>
      </c>
      <c r="F235" s="208" t="s">
        <v>2120</v>
      </c>
      <c r="G235" s="205"/>
      <c r="H235" s="207" t="s">
        <v>1</v>
      </c>
      <c r="I235" s="209"/>
      <c r="J235" s="205"/>
      <c r="K235" s="205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180</v>
      </c>
      <c r="AU235" s="214" t="s">
        <v>87</v>
      </c>
      <c r="AV235" s="12" t="s">
        <v>85</v>
      </c>
      <c r="AW235" s="12" t="s">
        <v>32</v>
      </c>
      <c r="AX235" s="12" t="s">
        <v>77</v>
      </c>
      <c r="AY235" s="214" t="s">
        <v>171</v>
      </c>
    </row>
    <row r="236" spans="1:65" s="13" customFormat="1" ht="11.25">
      <c r="B236" s="215"/>
      <c r="C236" s="216"/>
      <c r="D236" s="206" t="s">
        <v>180</v>
      </c>
      <c r="E236" s="217" t="s">
        <v>1</v>
      </c>
      <c r="F236" s="218" t="s">
        <v>85</v>
      </c>
      <c r="G236" s="216"/>
      <c r="H236" s="219">
        <v>1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180</v>
      </c>
      <c r="AU236" s="225" t="s">
        <v>87</v>
      </c>
      <c r="AV236" s="13" t="s">
        <v>87</v>
      </c>
      <c r="AW236" s="13" t="s">
        <v>32</v>
      </c>
      <c r="AX236" s="13" t="s">
        <v>85</v>
      </c>
      <c r="AY236" s="225" t="s">
        <v>171</v>
      </c>
    </row>
    <row r="237" spans="1:65" s="1" customFormat="1" ht="16.5" customHeight="1">
      <c r="A237" s="34"/>
      <c r="B237" s="35"/>
      <c r="C237" s="237" t="s">
        <v>392</v>
      </c>
      <c r="D237" s="237" t="s">
        <v>212</v>
      </c>
      <c r="E237" s="238" t="s">
        <v>2121</v>
      </c>
      <c r="F237" s="239" t="s">
        <v>2120</v>
      </c>
      <c r="G237" s="240" t="s">
        <v>308</v>
      </c>
      <c r="H237" s="241">
        <v>1</v>
      </c>
      <c r="I237" s="242">
        <v>520</v>
      </c>
      <c r="J237" s="241">
        <f>ROUND(I237*H237,2)</f>
        <v>520</v>
      </c>
      <c r="K237" s="239" t="s">
        <v>1</v>
      </c>
      <c r="L237" s="243"/>
      <c r="M237" s="244" t="s">
        <v>1</v>
      </c>
      <c r="N237" s="245" t="s">
        <v>42</v>
      </c>
      <c r="O237" s="71"/>
      <c r="P237" s="200">
        <f>O237*H237</f>
        <v>0</v>
      </c>
      <c r="Q237" s="200">
        <v>1.1999999999999999E-3</v>
      </c>
      <c r="R237" s="200">
        <f>Q237*H237</f>
        <v>1.1999999999999999E-3</v>
      </c>
      <c r="S237" s="200">
        <v>0</v>
      </c>
      <c r="T237" s="201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2" t="s">
        <v>360</v>
      </c>
      <c r="AT237" s="202" t="s">
        <v>212</v>
      </c>
      <c r="AU237" s="202" t="s">
        <v>87</v>
      </c>
      <c r="AY237" s="17" t="s">
        <v>171</v>
      </c>
      <c r="BE237" s="203">
        <f>IF(N237="základní",J237,0)</f>
        <v>520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7" t="s">
        <v>85</v>
      </c>
      <c r="BK237" s="203">
        <f>ROUND(I237*H237,2)</f>
        <v>520</v>
      </c>
      <c r="BL237" s="17" t="s">
        <v>264</v>
      </c>
      <c r="BM237" s="202" t="s">
        <v>2122</v>
      </c>
    </row>
    <row r="238" spans="1:65" s="12" customFormat="1" ht="11.25">
      <c r="B238" s="204"/>
      <c r="C238" s="205"/>
      <c r="D238" s="206" t="s">
        <v>180</v>
      </c>
      <c r="E238" s="207" t="s">
        <v>1</v>
      </c>
      <c r="F238" s="208" t="s">
        <v>2123</v>
      </c>
      <c r="G238" s="205"/>
      <c r="H238" s="207" t="s">
        <v>1</v>
      </c>
      <c r="I238" s="209"/>
      <c r="J238" s="205"/>
      <c r="K238" s="205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180</v>
      </c>
      <c r="AU238" s="214" t="s">
        <v>87</v>
      </c>
      <c r="AV238" s="12" t="s">
        <v>85</v>
      </c>
      <c r="AW238" s="12" t="s">
        <v>32</v>
      </c>
      <c r="AX238" s="12" t="s">
        <v>77</v>
      </c>
      <c r="AY238" s="214" t="s">
        <v>171</v>
      </c>
    </row>
    <row r="239" spans="1:65" s="13" customFormat="1" ht="11.25">
      <c r="B239" s="215"/>
      <c r="C239" s="216"/>
      <c r="D239" s="206" t="s">
        <v>180</v>
      </c>
      <c r="E239" s="217" t="s">
        <v>1</v>
      </c>
      <c r="F239" s="218" t="s">
        <v>85</v>
      </c>
      <c r="G239" s="216"/>
      <c r="H239" s="219">
        <v>1</v>
      </c>
      <c r="I239" s="220"/>
      <c r="J239" s="216"/>
      <c r="K239" s="216"/>
      <c r="L239" s="221"/>
      <c r="M239" s="222"/>
      <c r="N239" s="223"/>
      <c r="O239" s="223"/>
      <c r="P239" s="223"/>
      <c r="Q239" s="223"/>
      <c r="R239" s="223"/>
      <c r="S239" s="223"/>
      <c r="T239" s="224"/>
      <c r="AT239" s="225" t="s">
        <v>180</v>
      </c>
      <c r="AU239" s="225" t="s">
        <v>87</v>
      </c>
      <c r="AV239" s="13" t="s">
        <v>87</v>
      </c>
      <c r="AW239" s="13" t="s">
        <v>32</v>
      </c>
      <c r="AX239" s="13" t="s">
        <v>85</v>
      </c>
      <c r="AY239" s="225" t="s">
        <v>171</v>
      </c>
    </row>
    <row r="240" spans="1:65" s="1" customFormat="1" ht="24.2" customHeight="1">
      <c r="A240" s="34"/>
      <c r="B240" s="35"/>
      <c r="C240" s="192" t="s">
        <v>397</v>
      </c>
      <c r="D240" s="192" t="s">
        <v>173</v>
      </c>
      <c r="E240" s="193" t="s">
        <v>2124</v>
      </c>
      <c r="F240" s="194" t="s">
        <v>2125</v>
      </c>
      <c r="G240" s="195" t="s">
        <v>282</v>
      </c>
      <c r="H240" s="196">
        <v>103</v>
      </c>
      <c r="I240" s="197">
        <v>64</v>
      </c>
      <c r="J240" s="196">
        <f>ROUND(I240*H240,2)</f>
        <v>6592</v>
      </c>
      <c r="K240" s="194" t="s">
        <v>177</v>
      </c>
      <c r="L240" s="39"/>
      <c r="M240" s="198" t="s">
        <v>1</v>
      </c>
      <c r="N240" s="199" t="s">
        <v>42</v>
      </c>
      <c r="O240" s="71"/>
      <c r="P240" s="200">
        <f>O240*H240</f>
        <v>0</v>
      </c>
      <c r="Q240" s="200">
        <v>4.0000000000000002E-4</v>
      </c>
      <c r="R240" s="200">
        <f>Q240*H240</f>
        <v>4.1200000000000001E-2</v>
      </c>
      <c r="S240" s="200">
        <v>0</v>
      </c>
      <c r="T240" s="201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2" t="s">
        <v>264</v>
      </c>
      <c r="AT240" s="202" t="s">
        <v>173</v>
      </c>
      <c r="AU240" s="202" t="s">
        <v>87</v>
      </c>
      <c r="AY240" s="17" t="s">
        <v>171</v>
      </c>
      <c r="BE240" s="203">
        <f>IF(N240="základní",J240,0)</f>
        <v>6592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7" t="s">
        <v>85</v>
      </c>
      <c r="BK240" s="203">
        <f>ROUND(I240*H240,2)</f>
        <v>6592</v>
      </c>
      <c r="BL240" s="17" t="s">
        <v>264</v>
      </c>
      <c r="BM240" s="202" t="s">
        <v>2126</v>
      </c>
    </row>
    <row r="241" spans="1:65" s="13" customFormat="1" ht="11.25">
      <c r="B241" s="215"/>
      <c r="C241" s="216"/>
      <c r="D241" s="206" t="s">
        <v>180</v>
      </c>
      <c r="E241" s="217" t="s">
        <v>1</v>
      </c>
      <c r="F241" s="218" t="s">
        <v>2127</v>
      </c>
      <c r="G241" s="216"/>
      <c r="H241" s="219">
        <v>103</v>
      </c>
      <c r="I241" s="220"/>
      <c r="J241" s="216"/>
      <c r="K241" s="216"/>
      <c r="L241" s="221"/>
      <c r="M241" s="222"/>
      <c r="N241" s="223"/>
      <c r="O241" s="223"/>
      <c r="P241" s="223"/>
      <c r="Q241" s="223"/>
      <c r="R241" s="223"/>
      <c r="S241" s="223"/>
      <c r="T241" s="224"/>
      <c r="AT241" s="225" t="s">
        <v>180</v>
      </c>
      <c r="AU241" s="225" t="s">
        <v>87</v>
      </c>
      <c r="AV241" s="13" t="s">
        <v>87</v>
      </c>
      <c r="AW241" s="13" t="s">
        <v>32</v>
      </c>
      <c r="AX241" s="13" t="s">
        <v>85</v>
      </c>
      <c r="AY241" s="225" t="s">
        <v>171</v>
      </c>
    </row>
    <row r="242" spans="1:65" s="1" customFormat="1" ht="21.75" customHeight="1">
      <c r="A242" s="34"/>
      <c r="B242" s="35"/>
      <c r="C242" s="192" t="s">
        <v>401</v>
      </c>
      <c r="D242" s="192" t="s">
        <v>173</v>
      </c>
      <c r="E242" s="193" t="s">
        <v>2128</v>
      </c>
      <c r="F242" s="194" t="s">
        <v>2129</v>
      </c>
      <c r="G242" s="195" t="s">
        <v>282</v>
      </c>
      <c r="H242" s="196">
        <v>103</v>
      </c>
      <c r="I242" s="197">
        <v>45</v>
      </c>
      <c r="J242" s="196">
        <f>ROUND(I242*H242,2)</f>
        <v>4635</v>
      </c>
      <c r="K242" s="194" t="s">
        <v>177</v>
      </c>
      <c r="L242" s="39"/>
      <c r="M242" s="198" t="s">
        <v>1</v>
      </c>
      <c r="N242" s="199" t="s">
        <v>42</v>
      </c>
      <c r="O242" s="71"/>
      <c r="P242" s="200">
        <f>O242*H242</f>
        <v>0</v>
      </c>
      <c r="Q242" s="200">
        <v>1.0000000000000001E-5</v>
      </c>
      <c r="R242" s="200">
        <f>Q242*H242</f>
        <v>1.0300000000000001E-3</v>
      </c>
      <c r="S242" s="200">
        <v>0</v>
      </c>
      <c r="T242" s="201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2" t="s">
        <v>264</v>
      </c>
      <c r="AT242" s="202" t="s">
        <v>173</v>
      </c>
      <c r="AU242" s="202" t="s">
        <v>87</v>
      </c>
      <c r="AY242" s="17" t="s">
        <v>171</v>
      </c>
      <c r="BE242" s="203">
        <f>IF(N242="základní",J242,0)</f>
        <v>4635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7" t="s">
        <v>85</v>
      </c>
      <c r="BK242" s="203">
        <f>ROUND(I242*H242,2)</f>
        <v>4635</v>
      </c>
      <c r="BL242" s="17" t="s">
        <v>264</v>
      </c>
      <c r="BM242" s="202" t="s">
        <v>2130</v>
      </c>
    </row>
    <row r="243" spans="1:65" s="1" customFormat="1" ht="24.2" customHeight="1">
      <c r="A243" s="34"/>
      <c r="B243" s="35"/>
      <c r="C243" s="192" t="s">
        <v>406</v>
      </c>
      <c r="D243" s="192" t="s">
        <v>173</v>
      </c>
      <c r="E243" s="193" t="s">
        <v>2131</v>
      </c>
      <c r="F243" s="194" t="s">
        <v>2132</v>
      </c>
      <c r="G243" s="195" t="s">
        <v>308</v>
      </c>
      <c r="H243" s="196">
        <v>2</v>
      </c>
      <c r="I243" s="197">
        <v>185</v>
      </c>
      <c r="J243" s="196">
        <f>ROUND(I243*H243,2)</f>
        <v>370</v>
      </c>
      <c r="K243" s="194" t="s">
        <v>177</v>
      </c>
      <c r="L243" s="39"/>
      <c r="M243" s="198" t="s">
        <v>1</v>
      </c>
      <c r="N243" s="199" t="s">
        <v>42</v>
      </c>
      <c r="O243" s="71"/>
      <c r="P243" s="200">
        <f>O243*H243</f>
        <v>0</v>
      </c>
      <c r="Q243" s="200">
        <v>0</v>
      </c>
      <c r="R243" s="200">
        <f>Q243*H243</f>
        <v>0</v>
      </c>
      <c r="S243" s="200">
        <v>0</v>
      </c>
      <c r="T243" s="201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2" t="s">
        <v>264</v>
      </c>
      <c r="AT243" s="202" t="s">
        <v>173</v>
      </c>
      <c r="AU243" s="202" t="s">
        <v>87</v>
      </c>
      <c r="AY243" s="17" t="s">
        <v>171</v>
      </c>
      <c r="BE243" s="203">
        <f>IF(N243="základní",J243,0)</f>
        <v>370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7" t="s">
        <v>85</v>
      </c>
      <c r="BK243" s="203">
        <f>ROUND(I243*H243,2)</f>
        <v>370</v>
      </c>
      <c r="BL243" s="17" t="s">
        <v>264</v>
      </c>
      <c r="BM243" s="202" t="s">
        <v>2133</v>
      </c>
    </row>
    <row r="244" spans="1:65" s="12" customFormat="1" ht="11.25">
      <c r="B244" s="204"/>
      <c r="C244" s="205"/>
      <c r="D244" s="206" t="s">
        <v>180</v>
      </c>
      <c r="E244" s="207" t="s">
        <v>1</v>
      </c>
      <c r="F244" s="208" t="s">
        <v>2134</v>
      </c>
      <c r="G244" s="205"/>
      <c r="H244" s="207" t="s">
        <v>1</v>
      </c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180</v>
      </c>
      <c r="AU244" s="214" t="s">
        <v>87</v>
      </c>
      <c r="AV244" s="12" t="s">
        <v>85</v>
      </c>
      <c r="AW244" s="12" t="s">
        <v>32</v>
      </c>
      <c r="AX244" s="12" t="s">
        <v>77</v>
      </c>
      <c r="AY244" s="214" t="s">
        <v>171</v>
      </c>
    </row>
    <row r="245" spans="1:65" s="13" customFormat="1" ht="11.25">
      <c r="B245" s="215"/>
      <c r="C245" s="216"/>
      <c r="D245" s="206" t="s">
        <v>180</v>
      </c>
      <c r="E245" s="217" t="s">
        <v>1</v>
      </c>
      <c r="F245" s="218" t="s">
        <v>87</v>
      </c>
      <c r="G245" s="216"/>
      <c r="H245" s="219">
        <v>2</v>
      </c>
      <c r="I245" s="220"/>
      <c r="J245" s="216"/>
      <c r="K245" s="216"/>
      <c r="L245" s="221"/>
      <c r="M245" s="222"/>
      <c r="N245" s="223"/>
      <c r="O245" s="223"/>
      <c r="P245" s="223"/>
      <c r="Q245" s="223"/>
      <c r="R245" s="223"/>
      <c r="S245" s="223"/>
      <c r="T245" s="224"/>
      <c r="AT245" s="225" t="s">
        <v>180</v>
      </c>
      <c r="AU245" s="225" t="s">
        <v>87</v>
      </c>
      <c r="AV245" s="13" t="s">
        <v>87</v>
      </c>
      <c r="AW245" s="13" t="s">
        <v>32</v>
      </c>
      <c r="AX245" s="13" t="s">
        <v>85</v>
      </c>
      <c r="AY245" s="225" t="s">
        <v>171</v>
      </c>
    </row>
    <row r="246" spans="1:65" s="1" customFormat="1" ht="21.75" customHeight="1">
      <c r="A246" s="34"/>
      <c r="B246" s="35"/>
      <c r="C246" s="192" t="s">
        <v>411</v>
      </c>
      <c r="D246" s="192" t="s">
        <v>173</v>
      </c>
      <c r="E246" s="193" t="s">
        <v>2135</v>
      </c>
      <c r="F246" s="194" t="s">
        <v>2136</v>
      </c>
      <c r="G246" s="195" t="s">
        <v>308</v>
      </c>
      <c r="H246" s="196">
        <v>1</v>
      </c>
      <c r="I246" s="197">
        <v>2658</v>
      </c>
      <c r="J246" s="196">
        <f>ROUND(I246*H246,2)</f>
        <v>2658</v>
      </c>
      <c r="K246" s="194" t="s">
        <v>1</v>
      </c>
      <c r="L246" s="39"/>
      <c r="M246" s="198" t="s">
        <v>1</v>
      </c>
      <c r="N246" s="199" t="s">
        <v>42</v>
      </c>
      <c r="O246" s="71"/>
      <c r="P246" s="200">
        <f>O246*H246</f>
        <v>0</v>
      </c>
      <c r="Q246" s="200">
        <v>5.1999999999999995E-4</v>
      </c>
      <c r="R246" s="200">
        <f>Q246*H246</f>
        <v>5.1999999999999995E-4</v>
      </c>
      <c r="S246" s="200">
        <v>0</v>
      </c>
      <c r="T246" s="201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2" t="s">
        <v>264</v>
      </c>
      <c r="AT246" s="202" t="s">
        <v>173</v>
      </c>
      <c r="AU246" s="202" t="s">
        <v>87</v>
      </c>
      <c r="AY246" s="17" t="s">
        <v>171</v>
      </c>
      <c r="BE246" s="203">
        <f>IF(N246="základní",J246,0)</f>
        <v>2658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7" t="s">
        <v>85</v>
      </c>
      <c r="BK246" s="203">
        <f>ROUND(I246*H246,2)</f>
        <v>2658</v>
      </c>
      <c r="BL246" s="17" t="s">
        <v>264</v>
      </c>
      <c r="BM246" s="202" t="s">
        <v>2137</v>
      </c>
    </row>
    <row r="247" spans="1:65" s="12" customFormat="1" ht="11.25">
      <c r="B247" s="204"/>
      <c r="C247" s="205"/>
      <c r="D247" s="206" t="s">
        <v>180</v>
      </c>
      <c r="E247" s="207" t="s">
        <v>1</v>
      </c>
      <c r="F247" s="208" t="s">
        <v>2138</v>
      </c>
      <c r="G247" s="205"/>
      <c r="H247" s="207" t="s">
        <v>1</v>
      </c>
      <c r="I247" s="209"/>
      <c r="J247" s="205"/>
      <c r="K247" s="205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180</v>
      </c>
      <c r="AU247" s="214" t="s">
        <v>87</v>
      </c>
      <c r="AV247" s="12" t="s">
        <v>85</v>
      </c>
      <c r="AW247" s="12" t="s">
        <v>32</v>
      </c>
      <c r="AX247" s="12" t="s">
        <v>77</v>
      </c>
      <c r="AY247" s="214" t="s">
        <v>171</v>
      </c>
    </row>
    <row r="248" spans="1:65" s="13" customFormat="1" ht="11.25">
      <c r="B248" s="215"/>
      <c r="C248" s="216"/>
      <c r="D248" s="206" t="s">
        <v>180</v>
      </c>
      <c r="E248" s="217" t="s">
        <v>1</v>
      </c>
      <c r="F248" s="218" t="s">
        <v>85</v>
      </c>
      <c r="G248" s="216"/>
      <c r="H248" s="219">
        <v>1</v>
      </c>
      <c r="I248" s="220"/>
      <c r="J248" s="216"/>
      <c r="K248" s="216"/>
      <c r="L248" s="221"/>
      <c r="M248" s="222"/>
      <c r="N248" s="223"/>
      <c r="O248" s="223"/>
      <c r="P248" s="223"/>
      <c r="Q248" s="223"/>
      <c r="R248" s="223"/>
      <c r="S248" s="223"/>
      <c r="T248" s="224"/>
      <c r="AT248" s="225" t="s">
        <v>180</v>
      </c>
      <c r="AU248" s="225" t="s">
        <v>87</v>
      </c>
      <c r="AV248" s="13" t="s">
        <v>87</v>
      </c>
      <c r="AW248" s="13" t="s">
        <v>32</v>
      </c>
      <c r="AX248" s="13" t="s">
        <v>85</v>
      </c>
      <c r="AY248" s="225" t="s">
        <v>171</v>
      </c>
    </row>
    <row r="249" spans="1:65" s="1" customFormat="1" ht="24.2" customHeight="1">
      <c r="A249" s="34"/>
      <c r="B249" s="35"/>
      <c r="C249" s="192" t="s">
        <v>419</v>
      </c>
      <c r="D249" s="192" t="s">
        <v>173</v>
      </c>
      <c r="E249" s="193" t="s">
        <v>2139</v>
      </c>
      <c r="F249" s="194" t="s">
        <v>2140</v>
      </c>
      <c r="G249" s="195" t="s">
        <v>198</v>
      </c>
      <c r="H249" s="196">
        <v>0.18</v>
      </c>
      <c r="I249" s="197">
        <v>1906</v>
      </c>
      <c r="J249" s="196">
        <f>ROUND(I249*H249,2)</f>
        <v>343.08</v>
      </c>
      <c r="K249" s="194" t="s">
        <v>177</v>
      </c>
      <c r="L249" s="39"/>
      <c r="M249" s="198" t="s">
        <v>1</v>
      </c>
      <c r="N249" s="199" t="s">
        <v>42</v>
      </c>
      <c r="O249" s="71"/>
      <c r="P249" s="200">
        <f>O249*H249</f>
        <v>0</v>
      </c>
      <c r="Q249" s="200">
        <v>0</v>
      </c>
      <c r="R249" s="200">
        <f>Q249*H249</f>
        <v>0</v>
      </c>
      <c r="S249" s="200">
        <v>0</v>
      </c>
      <c r="T249" s="201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2" t="s">
        <v>264</v>
      </c>
      <c r="AT249" s="202" t="s">
        <v>173</v>
      </c>
      <c r="AU249" s="202" t="s">
        <v>87</v>
      </c>
      <c r="AY249" s="17" t="s">
        <v>171</v>
      </c>
      <c r="BE249" s="203">
        <f>IF(N249="základní",J249,0)</f>
        <v>343.08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7" t="s">
        <v>85</v>
      </c>
      <c r="BK249" s="203">
        <f>ROUND(I249*H249,2)</f>
        <v>343.08</v>
      </c>
      <c r="BL249" s="17" t="s">
        <v>264</v>
      </c>
      <c r="BM249" s="202" t="s">
        <v>2141</v>
      </c>
    </row>
    <row r="250" spans="1:65" s="1" customFormat="1" ht="33" customHeight="1">
      <c r="A250" s="34"/>
      <c r="B250" s="35"/>
      <c r="C250" s="192" t="s">
        <v>428</v>
      </c>
      <c r="D250" s="192" t="s">
        <v>173</v>
      </c>
      <c r="E250" s="193" t="s">
        <v>2142</v>
      </c>
      <c r="F250" s="194" t="s">
        <v>2143</v>
      </c>
      <c r="G250" s="195" t="s">
        <v>198</v>
      </c>
      <c r="H250" s="196">
        <v>0</v>
      </c>
      <c r="I250" s="197">
        <v>2448</v>
      </c>
      <c r="J250" s="196">
        <f>ROUND(I250*H250,2)</f>
        <v>0</v>
      </c>
      <c r="K250" s="194" t="s">
        <v>177</v>
      </c>
      <c r="L250" s="39"/>
      <c r="M250" s="198" t="s">
        <v>1</v>
      </c>
      <c r="N250" s="199" t="s">
        <v>42</v>
      </c>
      <c r="O250" s="71"/>
      <c r="P250" s="200">
        <f>O250*H250</f>
        <v>0</v>
      </c>
      <c r="Q250" s="200">
        <v>0</v>
      </c>
      <c r="R250" s="200">
        <f>Q250*H250</f>
        <v>0</v>
      </c>
      <c r="S250" s="200">
        <v>0</v>
      </c>
      <c r="T250" s="201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2" t="s">
        <v>264</v>
      </c>
      <c r="AT250" s="202" t="s">
        <v>173</v>
      </c>
      <c r="AU250" s="202" t="s">
        <v>87</v>
      </c>
      <c r="AY250" s="17" t="s">
        <v>171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17" t="s">
        <v>85</v>
      </c>
      <c r="BK250" s="203">
        <f>ROUND(I250*H250,2)</f>
        <v>0</v>
      </c>
      <c r="BL250" s="17" t="s">
        <v>264</v>
      </c>
      <c r="BM250" s="202" t="s">
        <v>2144</v>
      </c>
    </row>
    <row r="251" spans="1:65" s="11" customFormat="1" ht="22.9" customHeight="1">
      <c r="B251" s="176"/>
      <c r="C251" s="177"/>
      <c r="D251" s="178" t="s">
        <v>76</v>
      </c>
      <c r="E251" s="190" t="s">
        <v>2145</v>
      </c>
      <c r="F251" s="190" t="s">
        <v>2146</v>
      </c>
      <c r="G251" s="177"/>
      <c r="H251" s="177"/>
      <c r="I251" s="180"/>
      <c r="J251" s="191">
        <f>BK251</f>
        <v>109772.28</v>
      </c>
      <c r="K251" s="177"/>
      <c r="L251" s="182"/>
      <c r="M251" s="183"/>
      <c r="N251" s="184"/>
      <c r="O251" s="184"/>
      <c r="P251" s="185">
        <f>SUM(P252:P291)</f>
        <v>0</v>
      </c>
      <c r="Q251" s="184"/>
      <c r="R251" s="185">
        <f>SUM(R252:R291)</f>
        <v>0.16352</v>
      </c>
      <c r="S251" s="184"/>
      <c r="T251" s="186">
        <f>SUM(T252:T291)</f>
        <v>0</v>
      </c>
      <c r="AR251" s="187" t="s">
        <v>87</v>
      </c>
      <c r="AT251" s="188" t="s">
        <v>76</v>
      </c>
      <c r="AU251" s="188" t="s">
        <v>85</v>
      </c>
      <c r="AY251" s="187" t="s">
        <v>171</v>
      </c>
      <c r="BK251" s="189">
        <f>SUM(BK252:BK291)</f>
        <v>109772.28</v>
      </c>
    </row>
    <row r="252" spans="1:65" s="1" customFormat="1" ht="24.2" customHeight="1">
      <c r="A252" s="34"/>
      <c r="B252" s="35"/>
      <c r="C252" s="192" t="s">
        <v>434</v>
      </c>
      <c r="D252" s="192" t="s">
        <v>173</v>
      </c>
      <c r="E252" s="193" t="s">
        <v>2147</v>
      </c>
      <c r="F252" s="194" t="s">
        <v>2148</v>
      </c>
      <c r="G252" s="195" t="s">
        <v>2149</v>
      </c>
      <c r="H252" s="196">
        <v>5</v>
      </c>
      <c r="I252" s="197">
        <v>3290</v>
      </c>
      <c r="J252" s="196">
        <f>ROUND(I252*H252,2)</f>
        <v>16450</v>
      </c>
      <c r="K252" s="194" t="s">
        <v>177</v>
      </c>
      <c r="L252" s="39"/>
      <c r="M252" s="198" t="s">
        <v>1</v>
      </c>
      <c r="N252" s="199" t="s">
        <v>42</v>
      </c>
      <c r="O252" s="71"/>
      <c r="P252" s="200">
        <f>O252*H252</f>
        <v>0</v>
      </c>
      <c r="Q252" s="200">
        <v>1.197E-2</v>
      </c>
      <c r="R252" s="200">
        <f>Q252*H252</f>
        <v>5.985E-2</v>
      </c>
      <c r="S252" s="200">
        <v>0</v>
      </c>
      <c r="T252" s="201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2" t="s">
        <v>264</v>
      </c>
      <c r="AT252" s="202" t="s">
        <v>173</v>
      </c>
      <c r="AU252" s="202" t="s">
        <v>87</v>
      </c>
      <c r="AY252" s="17" t="s">
        <v>171</v>
      </c>
      <c r="BE252" s="203">
        <f>IF(N252="základní",J252,0)</f>
        <v>16450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7" t="s">
        <v>85</v>
      </c>
      <c r="BK252" s="203">
        <f>ROUND(I252*H252,2)</f>
        <v>16450</v>
      </c>
      <c r="BL252" s="17" t="s">
        <v>264</v>
      </c>
      <c r="BM252" s="202" t="s">
        <v>2150</v>
      </c>
    </row>
    <row r="253" spans="1:65" s="1" customFormat="1" ht="16.5" customHeight="1">
      <c r="A253" s="34"/>
      <c r="B253" s="35"/>
      <c r="C253" s="192" t="s">
        <v>442</v>
      </c>
      <c r="D253" s="192" t="s">
        <v>173</v>
      </c>
      <c r="E253" s="193" t="s">
        <v>2151</v>
      </c>
      <c r="F253" s="194" t="s">
        <v>2152</v>
      </c>
      <c r="G253" s="195" t="s">
        <v>308</v>
      </c>
      <c r="H253" s="196">
        <v>5</v>
      </c>
      <c r="I253" s="197">
        <v>936</v>
      </c>
      <c r="J253" s="196">
        <f>ROUND(I253*H253,2)</f>
        <v>4680</v>
      </c>
      <c r="K253" s="194" t="s">
        <v>177</v>
      </c>
      <c r="L253" s="39"/>
      <c r="M253" s="198" t="s">
        <v>1</v>
      </c>
      <c r="N253" s="199" t="s">
        <v>42</v>
      </c>
      <c r="O253" s="71"/>
      <c r="P253" s="200">
        <f>O253*H253</f>
        <v>0</v>
      </c>
      <c r="Q253" s="200">
        <v>2.4000000000000001E-4</v>
      </c>
      <c r="R253" s="200">
        <f>Q253*H253</f>
        <v>1.2000000000000001E-3</v>
      </c>
      <c r="S253" s="200">
        <v>0</v>
      </c>
      <c r="T253" s="201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2" t="s">
        <v>264</v>
      </c>
      <c r="AT253" s="202" t="s">
        <v>173</v>
      </c>
      <c r="AU253" s="202" t="s">
        <v>87</v>
      </c>
      <c r="AY253" s="17" t="s">
        <v>171</v>
      </c>
      <c r="BE253" s="203">
        <f>IF(N253="základní",J253,0)</f>
        <v>4680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7" t="s">
        <v>85</v>
      </c>
      <c r="BK253" s="203">
        <f>ROUND(I253*H253,2)</f>
        <v>4680</v>
      </c>
      <c r="BL253" s="17" t="s">
        <v>264</v>
      </c>
      <c r="BM253" s="202" t="s">
        <v>2153</v>
      </c>
    </row>
    <row r="254" spans="1:65" s="1" customFormat="1" ht="21.75" customHeight="1">
      <c r="A254" s="34"/>
      <c r="B254" s="35"/>
      <c r="C254" s="192" t="s">
        <v>447</v>
      </c>
      <c r="D254" s="192" t="s">
        <v>173</v>
      </c>
      <c r="E254" s="193" t="s">
        <v>2154</v>
      </c>
      <c r="F254" s="194" t="s">
        <v>2155</v>
      </c>
      <c r="G254" s="195" t="s">
        <v>2149</v>
      </c>
      <c r="H254" s="196">
        <v>5</v>
      </c>
      <c r="I254" s="197">
        <v>2174</v>
      </c>
      <c r="J254" s="196">
        <f>ROUND(I254*H254,2)</f>
        <v>10870</v>
      </c>
      <c r="K254" s="194" t="s">
        <v>177</v>
      </c>
      <c r="L254" s="39"/>
      <c r="M254" s="198" t="s">
        <v>1</v>
      </c>
      <c r="N254" s="199" t="s">
        <v>42</v>
      </c>
      <c r="O254" s="71"/>
      <c r="P254" s="200">
        <f>O254*H254</f>
        <v>0</v>
      </c>
      <c r="Q254" s="200">
        <v>1.8E-3</v>
      </c>
      <c r="R254" s="200">
        <f>Q254*H254</f>
        <v>8.9999999999999993E-3</v>
      </c>
      <c r="S254" s="200">
        <v>0</v>
      </c>
      <c r="T254" s="201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2" t="s">
        <v>264</v>
      </c>
      <c r="AT254" s="202" t="s">
        <v>173</v>
      </c>
      <c r="AU254" s="202" t="s">
        <v>87</v>
      </c>
      <c r="AY254" s="17" t="s">
        <v>171</v>
      </c>
      <c r="BE254" s="203">
        <f>IF(N254="základní",J254,0)</f>
        <v>10870</v>
      </c>
      <c r="BF254" s="203">
        <f>IF(N254="snížená",J254,0)</f>
        <v>0</v>
      </c>
      <c r="BG254" s="203">
        <f>IF(N254="zákl. přenesená",J254,0)</f>
        <v>0</v>
      </c>
      <c r="BH254" s="203">
        <f>IF(N254="sníž. přenesená",J254,0)</f>
        <v>0</v>
      </c>
      <c r="BI254" s="203">
        <f>IF(N254="nulová",J254,0)</f>
        <v>0</v>
      </c>
      <c r="BJ254" s="17" t="s">
        <v>85</v>
      </c>
      <c r="BK254" s="203">
        <f>ROUND(I254*H254,2)</f>
        <v>10870</v>
      </c>
      <c r="BL254" s="17" t="s">
        <v>264</v>
      </c>
      <c r="BM254" s="202" t="s">
        <v>2156</v>
      </c>
    </row>
    <row r="255" spans="1:65" s="1" customFormat="1" ht="24.2" customHeight="1">
      <c r="A255" s="34"/>
      <c r="B255" s="35"/>
      <c r="C255" s="192" t="s">
        <v>453</v>
      </c>
      <c r="D255" s="192" t="s">
        <v>173</v>
      </c>
      <c r="E255" s="193" t="s">
        <v>2157</v>
      </c>
      <c r="F255" s="194" t="s">
        <v>2158</v>
      </c>
      <c r="G255" s="195" t="s">
        <v>2149</v>
      </c>
      <c r="H255" s="196">
        <v>3</v>
      </c>
      <c r="I255" s="197">
        <v>5491</v>
      </c>
      <c r="J255" s="196">
        <f>ROUND(I255*H255,2)</f>
        <v>16473</v>
      </c>
      <c r="K255" s="194" t="s">
        <v>177</v>
      </c>
      <c r="L255" s="39"/>
      <c r="M255" s="198" t="s">
        <v>1</v>
      </c>
      <c r="N255" s="199" t="s">
        <v>42</v>
      </c>
      <c r="O255" s="71"/>
      <c r="P255" s="200">
        <f>O255*H255</f>
        <v>0</v>
      </c>
      <c r="Q255" s="200">
        <v>1.6969999999999999E-2</v>
      </c>
      <c r="R255" s="200">
        <f>Q255*H255</f>
        <v>5.0909999999999997E-2</v>
      </c>
      <c r="S255" s="200">
        <v>0</v>
      </c>
      <c r="T255" s="201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2" t="s">
        <v>264</v>
      </c>
      <c r="AT255" s="202" t="s">
        <v>173</v>
      </c>
      <c r="AU255" s="202" t="s">
        <v>87</v>
      </c>
      <c r="AY255" s="17" t="s">
        <v>171</v>
      </c>
      <c r="BE255" s="203">
        <f>IF(N255="základní",J255,0)</f>
        <v>16473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7" t="s">
        <v>85</v>
      </c>
      <c r="BK255" s="203">
        <f>ROUND(I255*H255,2)</f>
        <v>16473</v>
      </c>
      <c r="BL255" s="17" t="s">
        <v>264</v>
      </c>
      <c r="BM255" s="202" t="s">
        <v>2159</v>
      </c>
    </row>
    <row r="256" spans="1:65" s="12" customFormat="1" ht="11.25">
      <c r="B256" s="204"/>
      <c r="C256" s="205"/>
      <c r="D256" s="206" t="s">
        <v>180</v>
      </c>
      <c r="E256" s="207" t="s">
        <v>1</v>
      </c>
      <c r="F256" s="208" t="s">
        <v>2160</v>
      </c>
      <c r="G256" s="205"/>
      <c r="H256" s="207" t="s">
        <v>1</v>
      </c>
      <c r="I256" s="209"/>
      <c r="J256" s="205"/>
      <c r="K256" s="205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180</v>
      </c>
      <c r="AU256" s="214" t="s">
        <v>87</v>
      </c>
      <c r="AV256" s="12" t="s">
        <v>85</v>
      </c>
      <c r="AW256" s="12" t="s">
        <v>32</v>
      </c>
      <c r="AX256" s="12" t="s">
        <v>77</v>
      </c>
      <c r="AY256" s="214" t="s">
        <v>171</v>
      </c>
    </row>
    <row r="257" spans="1:65" s="13" customFormat="1" ht="11.25">
      <c r="B257" s="215"/>
      <c r="C257" s="216"/>
      <c r="D257" s="206" t="s">
        <v>180</v>
      </c>
      <c r="E257" s="217" t="s">
        <v>1</v>
      </c>
      <c r="F257" s="218" t="s">
        <v>186</v>
      </c>
      <c r="G257" s="216"/>
      <c r="H257" s="219">
        <v>3</v>
      </c>
      <c r="I257" s="220"/>
      <c r="J257" s="216"/>
      <c r="K257" s="216"/>
      <c r="L257" s="221"/>
      <c r="M257" s="222"/>
      <c r="N257" s="223"/>
      <c r="O257" s="223"/>
      <c r="P257" s="223"/>
      <c r="Q257" s="223"/>
      <c r="R257" s="223"/>
      <c r="S257" s="223"/>
      <c r="T257" s="224"/>
      <c r="AT257" s="225" t="s">
        <v>180</v>
      </c>
      <c r="AU257" s="225" t="s">
        <v>87</v>
      </c>
      <c r="AV257" s="13" t="s">
        <v>87</v>
      </c>
      <c r="AW257" s="13" t="s">
        <v>32</v>
      </c>
      <c r="AX257" s="13" t="s">
        <v>85</v>
      </c>
      <c r="AY257" s="225" t="s">
        <v>171</v>
      </c>
    </row>
    <row r="258" spans="1:65" s="1" customFormat="1" ht="37.9" customHeight="1">
      <c r="A258" s="34"/>
      <c r="B258" s="35"/>
      <c r="C258" s="192" t="s">
        <v>458</v>
      </c>
      <c r="D258" s="192" t="s">
        <v>173</v>
      </c>
      <c r="E258" s="193" t="s">
        <v>2161</v>
      </c>
      <c r="F258" s="194" t="s">
        <v>2162</v>
      </c>
      <c r="G258" s="195" t="s">
        <v>2149</v>
      </c>
      <c r="H258" s="196">
        <v>1</v>
      </c>
      <c r="I258" s="197">
        <v>19701</v>
      </c>
      <c r="J258" s="196">
        <f>ROUND(I258*H258,2)</f>
        <v>19701</v>
      </c>
      <c r="K258" s="194" t="s">
        <v>1</v>
      </c>
      <c r="L258" s="39"/>
      <c r="M258" s="198" t="s">
        <v>1</v>
      </c>
      <c r="N258" s="199" t="s">
        <v>42</v>
      </c>
      <c r="O258" s="71"/>
      <c r="P258" s="200">
        <f>O258*H258</f>
        <v>0</v>
      </c>
      <c r="Q258" s="200">
        <v>1.908E-2</v>
      </c>
      <c r="R258" s="200">
        <f>Q258*H258</f>
        <v>1.908E-2</v>
      </c>
      <c r="S258" s="200">
        <v>0</v>
      </c>
      <c r="T258" s="201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2" t="s">
        <v>566</v>
      </c>
      <c r="AT258" s="202" t="s">
        <v>173</v>
      </c>
      <c r="AU258" s="202" t="s">
        <v>87</v>
      </c>
      <c r="AY258" s="17" t="s">
        <v>171</v>
      </c>
      <c r="BE258" s="203">
        <f>IF(N258="základní",J258,0)</f>
        <v>19701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7" t="s">
        <v>85</v>
      </c>
      <c r="BK258" s="203">
        <f>ROUND(I258*H258,2)</f>
        <v>19701</v>
      </c>
      <c r="BL258" s="17" t="s">
        <v>566</v>
      </c>
      <c r="BM258" s="202" t="s">
        <v>2163</v>
      </c>
    </row>
    <row r="259" spans="1:65" s="12" customFormat="1" ht="11.25">
      <c r="B259" s="204"/>
      <c r="C259" s="205"/>
      <c r="D259" s="206" t="s">
        <v>180</v>
      </c>
      <c r="E259" s="207" t="s">
        <v>1</v>
      </c>
      <c r="F259" s="208" t="s">
        <v>2037</v>
      </c>
      <c r="G259" s="205"/>
      <c r="H259" s="207" t="s">
        <v>1</v>
      </c>
      <c r="I259" s="209"/>
      <c r="J259" s="205"/>
      <c r="K259" s="205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180</v>
      </c>
      <c r="AU259" s="214" t="s">
        <v>87</v>
      </c>
      <c r="AV259" s="12" t="s">
        <v>85</v>
      </c>
      <c r="AW259" s="12" t="s">
        <v>32</v>
      </c>
      <c r="AX259" s="12" t="s">
        <v>77</v>
      </c>
      <c r="AY259" s="214" t="s">
        <v>171</v>
      </c>
    </row>
    <row r="260" spans="1:65" s="13" customFormat="1" ht="11.25">
      <c r="B260" s="215"/>
      <c r="C260" s="216"/>
      <c r="D260" s="206" t="s">
        <v>180</v>
      </c>
      <c r="E260" s="217" t="s">
        <v>1</v>
      </c>
      <c r="F260" s="218" t="s">
        <v>85</v>
      </c>
      <c r="G260" s="216"/>
      <c r="H260" s="219">
        <v>1</v>
      </c>
      <c r="I260" s="220"/>
      <c r="J260" s="216"/>
      <c r="K260" s="216"/>
      <c r="L260" s="221"/>
      <c r="M260" s="222"/>
      <c r="N260" s="223"/>
      <c r="O260" s="223"/>
      <c r="P260" s="223"/>
      <c r="Q260" s="223"/>
      <c r="R260" s="223"/>
      <c r="S260" s="223"/>
      <c r="T260" s="224"/>
      <c r="AT260" s="225" t="s">
        <v>180</v>
      </c>
      <c r="AU260" s="225" t="s">
        <v>87</v>
      </c>
      <c r="AV260" s="13" t="s">
        <v>87</v>
      </c>
      <c r="AW260" s="13" t="s">
        <v>32</v>
      </c>
      <c r="AX260" s="13" t="s">
        <v>85</v>
      </c>
      <c r="AY260" s="225" t="s">
        <v>171</v>
      </c>
    </row>
    <row r="261" spans="1:65" s="1" customFormat="1" ht="24.2" customHeight="1">
      <c r="A261" s="34"/>
      <c r="B261" s="35"/>
      <c r="C261" s="192" t="s">
        <v>472</v>
      </c>
      <c r="D261" s="192" t="s">
        <v>173</v>
      </c>
      <c r="E261" s="193" t="s">
        <v>2164</v>
      </c>
      <c r="F261" s="194" t="s">
        <v>2165</v>
      </c>
      <c r="G261" s="195" t="s">
        <v>308</v>
      </c>
      <c r="H261" s="196">
        <v>1</v>
      </c>
      <c r="I261" s="197">
        <v>8239</v>
      </c>
      <c r="J261" s="196">
        <f>ROUND(I261*H261,2)</f>
        <v>8239</v>
      </c>
      <c r="K261" s="194" t="s">
        <v>1</v>
      </c>
      <c r="L261" s="39"/>
      <c r="M261" s="198" t="s">
        <v>1</v>
      </c>
      <c r="N261" s="199" t="s">
        <v>42</v>
      </c>
      <c r="O261" s="71"/>
      <c r="P261" s="200">
        <f>O261*H261</f>
        <v>0</v>
      </c>
      <c r="Q261" s="200">
        <v>1.6999999999999999E-3</v>
      </c>
      <c r="R261" s="200">
        <f>Q261*H261</f>
        <v>1.6999999999999999E-3</v>
      </c>
      <c r="S261" s="200">
        <v>0</v>
      </c>
      <c r="T261" s="201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2" t="s">
        <v>264</v>
      </c>
      <c r="AT261" s="202" t="s">
        <v>173</v>
      </c>
      <c r="AU261" s="202" t="s">
        <v>87</v>
      </c>
      <c r="AY261" s="17" t="s">
        <v>171</v>
      </c>
      <c r="BE261" s="203">
        <f>IF(N261="základní",J261,0)</f>
        <v>8239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7" t="s">
        <v>85</v>
      </c>
      <c r="BK261" s="203">
        <f>ROUND(I261*H261,2)</f>
        <v>8239</v>
      </c>
      <c r="BL261" s="17" t="s">
        <v>264</v>
      </c>
      <c r="BM261" s="202" t="s">
        <v>2166</v>
      </c>
    </row>
    <row r="262" spans="1:65" s="12" customFormat="1" ht="11.25">
      <c r="B262" s="204"/>
      <c r="C262" s="205"/>
      <c r="D262" s="206" t="s">
        <v>180</v>
      </c>
      <c r="E262" s="207" t="s">
        <v>1</v>
      </c>
      <c r="F262" s="208" t="s">
        <v>2037</v>
      </c>
      <c r="G262" s="205"/>
      <c r="H262" s="207" t="s">
        <v>1</v>
      </c>
      <c r="I262" s="209"/>
      <c r="J262" s="205"/>
      <c r="K262" s="205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180</v>
      </c>
      <c r="AU262" s="214" t="s">
        <v>87</v>
      </c>
      <c r="AV262" s="12" t="s">
        <v>85</v>
      </c>
      <c r="AW262" s="12" t="s">
        <v>32</v>
      </c>
      <c r="AX262" s="12" t="s">
        <v>77</v>
      </c>
      <c r="AY262" s="214" t="s">
        <v>171</v>
      </c>
    </row>
    <row r="263" spans="1:65" s="13" customFormat="1" ht="11.25">
      <c r="B263" s="215"/>
      <c r="C263" s="216"/>
      <c r="D263" s="206" t="s">
        <v>180</v>
      </c>
      <c r="E263" s="217" t="s">
        <v>1</v>
      </c>
      <c r="F263" s="218" t="s">
        <v>85</v>
      </c>
      <c r="G263" s="216"/>
      <c r="H263" s="219">
        <v>1</v>
      </c>
      <c r="I263" s="220"/>
      <c r="J263" s="216"/>
      <c r="K263" s="216"/>
      <c r="L263" s="221"/>
      <c r="M263" s="222"/>
      <c r="N263" s="223"/>
      <c r="O263" s="223"/>
      <c r="P263" s="223"/>
      <c r="Q263" s="223"/>
      <c r="R263" s="223"/>
      <c r="S263" s="223"/>
      <c r="T263" s="224"/>
      <c r="AT263" s="225" t="s">
        <v>180</v>
      </c>
      <c r="AU263" s="225" t="s">
        <v>87</v>
      </c>
      <c r="AV263" s="13" t="s">
        <v>87</v>
      </c>
      <c r="AW263" s="13" t="s">
        <v>32</v>
      </c>
      <c r="AX263" s="13" t="s">
        <v>85</v>
      </c>
      <c r="AY263" s="225" t="s">
        <v>171</v>
      </c>
    </row>
    <row r="264" spans="1:65" s="1" customFormat="1" ht="24.2" customHeight="1">
      <c r="A264" s="34"/>
      <c r="B264" s="35"/>
      <c r="C264" s="192" t="s">
        <v>481</v>
      </c>
      <c r="D264" s="192" t="s">
        <v>173</v>
      </c>
      <c r="E264" s="193" t="s">
        <v>2167</v>
      </c>
      <c r="F264" s="194" t="s">
        <v>2168</v>
      </c>
      <c r="G264" s="195" t="s">
        <v>308</v>
      </c>
      <c r="H264" s="196">
        <v>1</v>
      </c>
      <c r="I264" s="197">
        <v>469</v>
      </c>
      <c r="J264" s="196">
        <f>ROUND(I264*H264,2)</f>
        <v>469</v>
      </c>
      <c r="K264" s="194" t="s">
        <v>177</v>
      </c>
      <c r="L264" s="39"/>
      <c r="M264" s="198" t="s">
        <v>1</v>
      </c>
      <c r="N264" s="199" t="s">
        <v>42</v>
      </c>
      <c r="O264" s="71"/>
      <c r="P264" s="200">
        <f>O264*H264</f>
        <v>0</v>
      </c>
      <c r="Q264" s="200">
        <v>1.6000000000000001E-4</v>
      </c>
      <c r="R264" s="200">
        <f>Q264*H264</f>
        <v>1.6000000000000001E-4</v>
      </c>
      <c r="S264" s="200">
        <v>0</v>
      </c>
      <c r="T264" s="201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2" t="s">
        <v>264</v>
      </c>
      <c r="AT264" s="202" t="s">
        <v>173</v>
      </c>
      <c r="AU264" s="202" t="s">
        <v>87</v>
      </c>
      <c r="AY264" s="17" t="s">
        <v>171</v>
      </c>
      <c r="BE264" s="203">
        <f>IF(N264="základní",J264,0)</f>
        <v>469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7" t="s">
        <v>85</v>
      </c>
      <c r="BK264" s="203">
        <f>ROUND(I264*H264,2)</f>
        <v>469</v>
      </c>
      <c r="BL264" s="17" t="s">
        <v>264</v>
      </c>
      <c r="BM264" s="202" t="s">
        <v>2169</v>
      </c>
    </row>
    <row r="265" spans="1:65" s="12" customFormat="1" ht="11.25">
      <c r="B265" s="204"/>
      <c r="C265" s="205"/>
      <c r="D265" s="206" t="s">
        <v>180</v>
      </c>
      <c r="E265" s="207" t="s">
        <v>1</v>
      </c>
      <c r="F265" s="208" t="s">
        <v>2170</v>
      </c>
      <c r="G265" s="205"/>
      <c r="H265" s="207" t="s">
        <v>1</v>
      </c>
      <c r="I265" s="209"/>
      <c r="J265" s="205"/>
      <c r="K265" s="205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180</v>
      </c>
      <c r="AU265" s="214" t="s">
        <v>87</v>
      </c>
      <c r="AV265" s="12" t="s">
        <v>85</v>
      </c>
      <c r="AW265" s="12" t="s">
        <v>32</v>
      </c>
      <c r="AX265" s="12" t="s">
        <v>77</v>
      </c>
      <c r="AY265" s="214" t="s">
        <v>171</v>
      </c>
    </row>
    <row r="266" spans="1:65" s="13" customFormat="1" ht="11.25">
      <c r="B266" s="215"/>
      <c r="C266" s="216"/>
      <c r="D266" s="206" t="s">
        <v>180</v>
      </c>
      <c r="E266" s="217" t="s">
        <v>1</v>
      </c>
      <c r="F266" s="218" t="s">
        <v>85</v>
      </c>
      <c r="G266" s="216"/>
      <c r="H266" s="219">
        <v>1</v>
      </c>
      <c r="I266" s="220"/>
      <c r="J266" s="216"/>
      <c r="K266" s="216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180</v>
      </c>
      <c r="AU266" s="225" t="s">
        <v>87</v>
      </c>
      <c r="AV266" s="13" t="s">
        <v>87</v>
      </c>
      <c r="AW266" s="13" t="s">
        <v>32</v>
      </c>
      <c r="AX266" s="13" t="s">
        <v>85</v>
      </c>
      <c r="AY266" s="225" t="s">
        <v>171</v>
      </c>
    </row>
    <row r="267" spans="1:65" s="1" customFormat="1" ht="21.75" customHeight="1">
      <c r="A267" s="34"/>
      <c r="B267" s="35"/>
      <c r="C267" s="237" t="s">
        <v>485</v>
      </c>
      <c r="D267" s="237" t="s">
        <v>212</v>
      </c>
      <c r="E267" s="238" t="s">
        <v>2171</v>
      </c>
      <c r="F267" s="239" t="s">
        <v>2172</v>
      </c>
      <c r="G267" s="240" t="s">
        <v>308</v>
      </c>
      <c r="H267" s="241">
        <v>1</v>
      </c>
      <c r="I267" s="242">
        <v>2453</v>
      </c>
      <c r="J267" s="241">
        <f>ROUND(I267*H267,2)</f>
        <v>2453</v>
      </c>
      <c r="K267" s="239" t="s">
        <v>177</v>
      </c>
      <c r="L267" s="243"/>
      <c r="M267" s="244" t="s">
        <v>1</v>
      </c>
      <c r="N267" s="245" t="s">
        <v>42</v>
      </c>
      <c r="O267" s="71"/>
      <c r="P267" s="200">
        <f>O267*H267</f>
        <v>0</v>
      </c>
      <c r="Q267" s="200">
        <v>2E-3</v>
      </c>
      <c r="R267" s="200">
        <f>Q267*H267</f>
        <v>2E-3</v>
      </c>
      <c r="S267" s="200">
        <v>0</v>
      </c>
      <c r="T267" s="201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2" t="s">
        <v>360</v>
      </c>
      <c r="AT267" s="202" t="s">
        <v>212</v>
      </c>
      <c r="AU267" s="202" t="s">
        <v>87</v>
      </c>
      <c r="AY267" s="17" t="s">
        <v>171</v>
      </c>
      <c r="BE267" s="203">
        <f>IF(N267="základní",J267,0)</f>
        <v>2453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7" t="s">
        <v>85</v>
      </c>
      <c r="BK267" s="203">
        <f>ROUND(I267*H267,2)</f>
        <v>2453</v>
      </c>
      <c r="BL267" s="17" t="s">
        <v>264</v>
      </c>
      <c r="BM267" s="202" t="s">
        <v>2173</v>
      </c>
    </row>
    <row r="268" spans="1:65" s="12" customFormat="1" ht="11.25">
      <c r="B268" s="204"/>
      <c r="C268" s="205"/>
      <c r="D268" s="206" t="s">
        <v>180</v>
      </c>
      <c r="E268" s="207" t="s">
        <v>1</v>
      </c>
      <c r="F268" s="208" t="s">
        <v>2174</v>
      </c>
      <c r="G268" s="205"/>
      <c r="H268" s="207" t="s">
        <v>1</v>
      </c>
      <c r="I268" s="209"/>
      <c r="J268" s="205"/>
      <c r="K268" s="205"/>
      <c r="L268" s="210"/>
      <c r="M268" s="211"/>
      <c r="N268" s="212"/>
      <c r="O268" s="212"/>
      <c r="P268" s="212"/>
      <c r="Q268" s="212"/>
      <c r="R268" s="212"/>
      <c r="S268" s="212"/>
      <c r="T268" s="213"/>
      <c r="AT268" s="214" t="s">
        <v>180</v>
      </c>
      <c r="AU268" s="214" t="s">
        <v>87</v>
      </c>
      <c r="AV268" s="12" t="s">
        <v>85</v>
      </c>
      <c r="AW268" s="12" t="s">
        <v>32</v>
      </c>
      <c r="AX268" s="12" t="s">
        <v>77</v>
      </c>
      <c r="AY268" s="214" t="s">
        <v>171</v>
      </c>
    </row>
    <row r="269" spans="1:65" s="13" customFormat="1" ht="11.25">
      <c r="B269" s="215"/>
      <c r="C269" s="216"/>
      <c r="D269" s="206" t="s">
        <v>180</v>
      </c>
      <c r="E269" s="217" t="s">
        <v>1</v>
      </c>
      <c r="F269" s="218" t="s">
        <v>85</v>
      </c>
      <c r="G269" s="216"/>
      <c r="H269" s="219">
        <v>1</v>
      </c>
      <c r="I269" s="220"/>
      <c r="J269" s="216"/>
      <c r="K269" s="216"/>
      <c r="L269" s="221"/>
      <c r="M269" s="222"/>
      <c r="N269" s="223"/>
      <c r="O269" s="223"/>
      <c r="P269" s="223"/>
      <c r="Q269" s="223"/>
      <c r="R269" s="223"/>
      <c r="S269" s="223"/>
      <c r="T269" s="224"/>
      <c r="AT269" s="225" t="s">
        <v>180</v>
      </c>
      <c r="AU269" s="225" t="s">
        <v>87</v>
      </c>
      <c r="AV269" s="13" t="s">
        <v>87</v>
      </c>
      <c r="AW269" s="13" t="s">
        <v>32</v>
      </c>
      <c r="AX269" s="13" t="s">
        <v>85</v>
      </c>
      <c r="AY269" s="225" t="s">
        <v>171</v>
      </c>
    </row>
    <row r="270" spans="1:65" s="1" customFormat="1" ht="33" customHeight="1">
      <c r="A270" s="34"/>
      <c r="B270" s="35"/>
      <c r="C270" s="192" t="s">
        <v>495</v>
      </c>
      <c r="D270" s="192" t="s">
        <v>173</v>
      </c>
      <c r="E270" s="193" t="s">
        <v>2175</v>
      </c>
      <c r="F270" s="194" t="s">
        <v>2176</v>
      </c>
      <c r="G270" s="195" t="s">
        <v>2149</v>
      </c>
      <c r="H270" s="196">
        <v>2</v>
      </c>
      <c r="I270" s="197">
        <v>4539</v>
      </c>
      <c r="J270" s="196">
        <f>ROUND(I270*H270,2)</f>
        <v>9078</v>
      </c>
      <c r="K270" s="194" t="s">
        <v>177</v>
      </c>
      <c r="L270" s="39"/>
      <c r="M270" s="198" t="s">
        <v>1</v>
      </c>
      <c r="N270" s="199" t="s">
        <v>42</v>
      </c>
      <c r="O270" s="71"/>
      <c r="P270" s="200">
        <f>O270*H270</f>
        <v>0</v>
      </c>
      <c r="Q270" s="200">
        <v>4.9300000000000004E-3</v>
      </c>
      <c r="R270" s="200">
        <f>Q270*H270</f>
        <v>9.8600000000000007E-3</v>
      </c>
      <c r="S270" s="200">
        <v>0</v>
      </c>
      <c r="T270" s="201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2" t="s">
        <v>264</v>
      </c>
      <c r="AT270" s="202" t="s">
        <v>173</v>
      </c>
      <c r="AU270" s="202" t="s">
        <v>87</v>
      </c>
      <c r="AY270" s="17" t="s">
        <v>171</v>
      </c>
      <c r="BE270" s="203">
        <f>IF(N270="základní",J270,0)</f>
        <v>9078</v>
      </c>
      <c r="BF270" s="203">
        <f>IF(N270="snížená",J270,0)</f>
        <v>0</v>
      </c>
      <c r="BG270" s="203">
        <f>IF(N270="zákl. přenesená",J270,0)</f>
        <v>0</v>
      </c>
      <c r="BH270" s="203">
        <f>IF(N270="sníž. přenesená",J270,0)</f>
        <v>0</v>
      </c>
      <c r="BI270" s="203">
        <f>IF(N270="nulová",J270,0)</f>
        <v>0</v>
      </c>
      <c r="BJ270" s="17" t="s">
        <v>85</v>
      </c>
      <c r="BK270" s="203">
        <f>ROUND(I270*H270,2)</f>
        <v>9078</v>
      </c>
      <c r="BL270" s="17" t="s">
        <v>264</v>
      </c>
      <c r="BM270" s="202" t="s">
        <v>2177</v>
      </c>
    </row>
    <row r="271" spans="1:65" s="1" customFormat="1" ht="24.2" customHeight="1">
      <c r="A271" s="34"/>
      <c r="B271" s="35"/>
      <c r="C271" s="192" t="s">
        <v>500</v>
      </c>
      <c r="D271" s="192" t="s">
        <v>173</v>
      </c>
      <c r="E271" s="193" t="s">
        <v>2178</v>
      </c>
      <c r="F271" s="194" t="s">
        <v>2179</v>
      </c>
      <c r="G271" s="195" t="s">
        <v>308</v>
      </c>
      <c r="H271" s="196">
        <v>2</v>
      </c>
      <c r="I271" s="197">
        <v>469</v>
      </c>
      <c r="J271" s="196">
        <f>ROUND(I271*H271,2)</f>
        <v>938</v>
      </c>
      <c r="K271" s="194" t="s">
        <v>177</v>
      </c>
      <c r="L271" s="39"/>
      <c r="M271" s="198" t="s">
        <v>1</v>
      </c>
      <c r="N271" s="199" t="s">
        <v>42</v>
      </c>
      <c r="O271" s="71"/>
      <c r="P271" s="200">
        <f>O271*H271</f>
        <v>0</v>
      </c>
      <c r="Q271" s="200">
        <v>4.0000000000000003E-5</v>
      </c>
      <c r="R271" s="200">
        <f>Q271*H271</f>
        <v>8.0000000000000007E-5</v>
      </c>
      <c r="S271" s="200">
        <v>0</v>
      </c>
      <c r="T271" s="201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2" t="s">
        <v>264</v>
      </c>
      <c r="AT271" s="202" t="s">
        <v>173</v>
      </c>
      <c r="AU271" s="202" t="s">
        <v>87</v>
      </c>
      <c r="AY271" s="17" t="s">
        <v>171</v>
      </c>
      <c r="BE271" s="203">
        <f>IF(N271="základní",J271,0)</f>
        <v>938</v>
      </c>
      <c r="BF271" s="203">
        <f>IF(N271="snížená",J271,0)</f>
        <v>0</v>
      </c>
      <c r="BG271" s="203">
        <f>IF(N271="zákl. přenesená",J271,0)</f>
        <v>0</v>
      </c>
      <c r="BH271" s="203">
        <f>IF(N271="sníž. přenesená",J271,0)</f>
        <v>0</v>
      </c>
      <c r="BI271" s="203">
        <f>IF(N271="nulová",J271,0)</f>
        <v>0</v>
      </c>
      <c r="BJ271" s="17" t="s">
        <v>85</v>
      </c>
      <c r="BK271" s="203">
        <f>ROUND(I271*H271,2)</f>
        <v>938</v>
      </c>
      <c r="BL271" s="17" t="s">
        <v>264</v>
      </c>
      <c r="BM271" s="202" t="s">
        <v>2180</v>
      </c>
    </row>
    <row r="272" spans="1:65" s="12" customFormat="1" ht="11.25">
      <c r="B272" s="204"/>
      <c r="C272" s="205"/>
      <c r="D272" s="206" t="s">
        <v>180</v>
      </c>
      <c r="E272" s="207" t="s">
        <v>1</v>
      </c>
      <c r="F272" s="208" t="s">
        <v>2181</v>
      </c>
      <c r="G272" s="205"/>
      <c r="H272" s="207" t="s">
        <v>1</v>
      </c>
      <c r="I272" s="209"/>
      <c r="J272" s="205"/>
      <c r="K272" s="205"/>
      <c r="L272" s="210"/>
      <c r="M272" s="211"/>
      <c r="N272" s="212"/>
      <c r="O272" s="212"/>
      <c r="P272" s="212"/>
      <c r="Q272" s="212"/>
      <c r="R272" s="212"/>
      <c r="S272" s="212"/>
      <c r="T272" s="213"/>
      <c r="AT272" s="214" t="s">
        <v>180</v>
      </c>
      <c r="AU272" s="214" t="s">
        <v>87</v>
      </c>
      <c r="AV272" s="12" t="s">
        <v>85</v>
      </c>
      <c r="AW272" s="12" t="s">
        <v>32</v>
      </c>
      <c r="AX272" s="12" t="s">
        <v>77</v>
      </c>
      <c r="AY272" s="214" t="s">
        <v>171</v>
      </c>
    </row>
    <row r="273" spans="1:65" s="13" customFormat="1" ht="11.25">
      <c r="B273" s="215"/>
      <c r="C273" s="216"/>
      <c r="D273" s="206" t="s">
        <v>180</v>
      </c>
      <c r="E273" s="217" t="s">
        <v>1</v>
      </c>
      <c r="F273" s="218" t="s">
        <v>87</v>
      </c>
      <c r="G273" s="216"/>
      <c r="H273" s="219">
        <v>2</v>
      </c>
      <c r="I273" s="220"/>
      <c r="J273" s="216"/>
      <c r="K273" s="216"/>
      <c r="L273" s="221"/>
      <c r="M273" s="222"/>
      <c r="N273" s="223"/>
      <c r="O273" s="223"/>
      <c r="P273" s="223"/>
      <c r="Q273" s="223"/>
      <c r="R273" s="223"/>
      <c r="S273" s="223"/>
      <c r="T273" s="224"/>
      <c r="AT273" s="225" t="s">
        <v>180</v>
      </c>
      <c r="AU273" s="225" t="s">
        <v>87</v>
      </c>
      <c r="AV273" s="13" t="s">
        <v>87</v>
      </c>
      <c r="AW273" s="13" t="s">
        <v>32</v>
      </c>
      <c r="AX273" s="13" t="s">
        <v>85</v>
      </c>
      <c r="AY273" s="225" t="s">
        <v>171</v>
      </c>
    </row>
    <row r="274" spans="1:65" s="1" customFormat="1" ht="16.5" customHeight="1">
      <c r="A274" s="34"/>
      <c r="B274" s="35"/>
      <c r="C274" s="237" t="s">
        <v>504</v>
      </c>
      <c r="D274" s="237" t="s">
        <v>212</v>
      </c>
      <c r="E274" s="238" t="s">
        <v>2182</v>
      </c>
      <c r="F274" s="239" t="s">
        <v>2183</v>
      </c>
      <c r="G274" s="240" t="s">
        <v>308</v>
      </c>
      <c r="H274" s="241">
        <v>2</v>
      </c>
      <c r="I274" s="242">
        <v>2893</v>
      </c>
      <c r="J274" s="241">
        <f>ROUND(I274*H274,2)</f>
        <v>5786</v>
      </c>
      <c r="K274" s="239" t="s">
        <v>1</v>
      </c>
      <c r="L274" s="243"/>
      <c r="M274" s="244" t="s">
        <v>1</v>
      </c>
      <c r="N274" s="245" t="s">
        <v>42</v>
      </c>
      <c r="O274" s="71"/>
      <c r="P274" s="200">
        <f>O274*H274</f>
        <v>0</v>
      </c>
      <c r="Q274" s="200">
        <v>1.8E-3</v>
      </c>
      <c r="R274" s="200">
        <f>Q274*H274</f>
        <v>3.5999999999999999E-3</v>
      </c>
      <c r="S274" s="200">
        <v>0</v>
      </c>
      <c r="T274" s="201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2" t="s">
        <v>360</v>
      </c>
      <c r="AT274" s="202" t="s">
        <v>212</v>
      </c>
      <c r="AU274" s="202" t="s">
        <v>87</v>
      </c>
      <c r="AY274" s="17" t="s">
        <v>171</v>
      </c>
      <c r="BE274" s="203">
        <f>IF(N274="základní",J274,0)</f>
        <v>5786</v>
      </c>
      <c r="BF274" s="203">
        <f>IF(N274="snížená",J274,0)</f>
        <v>0</v>
      </c>
      <c r="BG274" s="203">
        <f>IF(N274="zákl. přenesená",J274,0)</f>
        <v>0</v>
      </c>
      <c r="BH274" s="203">
        <f>IF(N274="sníž. přenesená",J274,0)</f>
        <v>0</v>
      </c>
      <c r="BI274" s="203">
        <f>IF(N274="nulová",J274,0)</f>
        <v>0</v>
      </c>
      <c r="BJ274" s="17" t="s">
        <v>85</v>
      </c>
      <c r="BK274" s="203">
        <f>ROUND(I274*H274,2)</f>
        <v>5786</v>
      </c>
      <c r="BL274" s="17" t="s">
        <v>264</v>
      </c>
      <c r="BM274" s="202" t="s">
        <v>2184</v>
      </c>
    </row>
    <row r="275" spans="1:65" s="12" customFormat="1" ht="11.25">
      <c r="B275" s="204"/>
      <c r="C275" s="205"/>
      <c r="D275" s="206" t="s">
        <v>180</v>
      </c>
      <c r="E275" s="207" t="s">
        <v>1</v>
      </c>
      <c r="F275" s="208" t="s">
        <v>2185</v>
      </c>
      <c r="G275" s="205"/>
      <c r="H275" s="207" t="s">
        <v>1</v>
      </c>
      <c r="I275" s="209"/>
      <c r="J275" s="205"/>
      <c r="K275" s="205"/>
      <c r="L275" s="210"/>
      <c r="M275" s="211"/>
      <c r="N275" s="212"/>
      <c r="O275" s="212"/>
      <c r="P275" s="212"/>
      <c r="Q275" s="212"/>
      <c r="R275" s="212"/>
      <c r="S275" s="212"/>
      <c r="T275" s="213"/>
      <c r="AT275" s="214" t="s">
        <v>180</v>
      </c>
      <c r="AU275" s="214" t="s">
        <v>87</v>
      </c>
      <c r="AV275" s="12" t="s">
        <v>85</v>
      </c>
      <c r="AW275" s="12" t="s">
        <v>32</v>
      </c>
      <c r="AX275" s="12" t="s">
        <v>77</v>
      </c>
      <c r="AY275" s="214" t="s">
        <v>171</v>
      </c>
    </row>
    <row r="276" spans="1:65" s="13" customFormat="1" ht="11.25">
      <c r="B276" s="215"/>
      <c r="C276" s="216"/>
      <c r="D276" s="206" t="s">
        <v>180</v>
      </c>
      <c r="E276" s="217" t="s">
        <v>1</v>
      </c>
      <c r="F276" s="218" t="s">
        <v>87</v>
      </c>
      <c r="G276" s="216"/>
      <c r="H276" s="219">
        <v>2</v>
      </c>
      <c r="I276" s="220"/>
      <c r="J276" s="216"/>
      <c r="K276" s="216"/>
      <c r="L276" s="221"/>
      <c r="M276" s="222"/>
      <c r="N276" s="223"/>
      <c r="O276" s="223"/>
      <c r="P276" s="223"/>
      <c r="Q276" s="223"/>
      <c r="R276" s="223"/>
      <c r="S276" s="223"/>
      <c r="T276" s="224"/>
      <c r="AT276" s="225" t="s">
        <v>180</v>
      </c>
      <c r="AU276" s="225" t="s">
        <v>87</v>
      </c>
      <c r="AV276" s="13" t="s">
        <v>87</v>
      </c>
      <c r="AW276" s="13" t="s">
        <v>32</v>
      </c>
      <c r="AX276" s="13" t="s">
        <v>85</v>
      </c>
      <c r="AY276" s="225" t="s">
        <v>171</v>
      </c>
    </row>
    <row r="277" spans="1:65" s="1" customFormat="1" ht="21.75" customHeight="1">
      <c r="A277" s="34"/>
      <c r="B277" s="35"/>
      <c r="C277" s="192" t="s">
        <v>510</v>
      </c>
      <c r="D277" s="192" t="s">
        <v>173</v>
      </c>
      <c r="E277" s="193" t="s">
        <v>2186</v>
      </c>
      <c r="F277" s="194" t="s">
        <v>2187</v>
      </c>
      <c r="G277" s="195" t="s">
        <v>2149</v>
      </c>
      <c r="H277" s="196">
        <v>15</v>
      </c>
      <c r="I277" s="197">
        <v>305</v>
      </c>
      <c r="J277" s="196">
        <f>ROUND(I277*H277,2)</f>
        <v>4575</v>
      </c>
      <c r="K277" s="194" t="s">
        <v>177</v>
      </c>
      <c r="L277" s="39"/>
      <c r="M277" s="198" t="s">
        <v>1</v>
      </c>
      <c r="N277" s="199" t="s">
        <v>42</v>
      </c>
      <c r="O277" s="71"/>
      <c r="P277" s="200">
        <f>O277*H277</f>
        <v>0</v>
      </c>
      <c r="Q277" s="200">
        <v>9.0000000000000006E-5</v>
      </c>
      <c r="R277" s="200">
        <f>Q277*H277</f>
        <v>1.3500000000000001E-3</v>
      </c>
      <c r="S277" s="200">
        <v>0</v>
      </c>
      <c r="T277" s="201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2" t="s">
        <v>264</v>
      </c>
      <c r="AT277" s="202" t="s">
        <v>173</v>
      </c>
      <c r="AU277" s="202" t="s">
        <v>87</v>
      </c>
      <c r="AY277" s="17" t="s">
        <v>171</v>
      </c>
      <c r="BE277" s="203">
        <f>IF(N277="základní",J277,0)</f>
        <v>4575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7" t="s">
        <v>85</v>
      </c>
      <c r="BK277" s="203">
        <f>ROUND(I277*H277,2)</f>
        <v>4575</v>
      </c>
      <c r="BL277" s="17" t="s">
        <v>264</v>
      </c>
      <c r="BM277" s="202" t="s">
        <v>2188</v>
      </c>
    </row>
    <row r="278" spans="1:65" s="12" customFormat="1" ht="11.25">
      <c r="B278" s="204"/>
      <c r="C278" s="205"/>
      <c r="D278" s="206" t="s">
        <v>180</v>
      </c>
      <c r="E278" s="207" t="s">
        <v>1</v>
      </c>
      <c r="F278" s="208" t="s">
        <v>2189</v>
      </c>
      <c r="G278" s="205"/>
      <c r="H278" s="207" t="s">
        <v>1</v>
      </c>
      <c r="I278" s="209"/>
      <c r="J278" s="205"/>
      <c r="K278" s="205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180</v>
      </c>
      <c r="AU278" s="214" t="s">
        <v>87</v>
      </c>
      <c r="AV278" s="12" t="s">
        <v>85</v>
      </c>
      <c r="AW278" s="12" t="s">
        <v>32</v>
      </c>
      <c r="AX278" s="12" t="s">
        <v>77</v>
      </c>
      <c r="AY278" s="214" t="s">
        <v>171</v>
      </c>
    </row>
    <row r="279" spans="1:65" s="13" customFormat="1" ht="11.25">
      <c r="B279" s="215"/>
      <c r="C279" s="216"/>
      <c r="D279" s="206" t="s">
        <v>180</v>
      </c>
      <c r="E279" s="217" t="s">
        <v>1</v>
      </c>
      <c r="F279" s="218" t="s">
        <v>2190</v>
      </c>
      <c r="G279" s="216"/>
      <c r="H279" s="219">
        <v>10</v>
      </c>
      <c r="I279" s="220"/>
      <c r="J279" s="216"/>
      <c r="K279" s="216"/>
      <c r="L279" s="221"/>
      <c r="M279" s="222"/>
      <c r="N279" s="223"/>
      <c r="O279" s="223"/>
      <c r="P279" s="223"/>
      <c r="Q279" s="223"/>
      <c r="R279" s="223"/>
      <c r="S279" s="223"/>
      <c r="T279" s="224"/>
      <c r="AT279" s="225" t="s">
        <v>180</v>
      </c>
      <c r="AU279" s="225" t="s">
        <v>87</v>
      </c>
      <c r="AV279" s="13" t="s">
        <v>87</v>
      </c>
      <c r="AW279" s="13" t="s">
        <v>32</v>
      </c>
      <c r="AX279" s="13" t="s">
        <v>77</v>
      </c>
      <c r="AY279" s="225" t="s">
        <v>171</v>
      </c>
    </row>
    <row r="280" spans="1:65" s="12" customFormat="1" ht="11.25">
      <c r="B280" s="204"/>
      <c r="C280" s="205"/>
      <c r="D280" s="206" t="s">
        <v>180</v>
      </c>
      <c r="E280" s="207" t="s">
        <v>1</v>
      </c>
      <c r="F280" s="208" t="s">
        <v>2093</v>
      </c>
      <c r="G280" s="205"/>
      <c r="H280" s="207" t="s">
        <v>1</v>
      </c>
      <c r="I280" s="209"/>
      <c r="J280" s="205"/>
      <c r="K280" s="205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180</v>
      </c>
      <c r="AU280" s="214" t="s">
        <v>87</v>
      </c>
      <c r="AV280" s="12" t="s">
        <v>85</v>
      </c>
      <c r="AW280" s="12" t="s">
        <v>32</v>
      </c>
      <c r="AX280" s="12" t="s">
        <v>77</v>
      </c>
      <c r="AY280" s="214" t="s">
        <v>171</v>
      </c>
    </row>
    <row r="281" spans="1:65" s="13" customFormat="1" ht="11.25">
      <c r="B281" s="215"/>
      <c r="C281" s="216"/>
      <c r="D281" s="206" t="s">
        <v>180</v>
      </c>
      <c r="E281" s="217" t="s">
        <v>1</v>
      </c>
      <c r="F281" s="218" t="s">
        <v>2094</v>
      </c>
      <c r="G281" s="216"/>
      <c r="H281" s="219">
        <v>4</v>
      </c>
      <c r="I281" s="220"/>
      <c r="J281" s="216"/>
      <c r="K281" s="216"/>
      <c r="L281" s="221"/>
      <c r="M281" s="222"/>
      <c r="N281" s="223"/>
      <c r="O281" s="223"/>
      <c r="P281" s="223"/>
      <c r="Q281" s="223"/>
      <c r="R281" s="223"/>
      <c r="S281" s="223"/>
      <c r="T281" s="224"/>
      <c r="AT281" s="225" t="s">
        <v>180</v>
      </c>
      <c r="AU281" s="225" t="s">
        <v>87</v>
      </c>
      <c r="AV281" s="13" t="s">
        <v>87</v>
      </c>
      <c r="AW281" s="13" t="s">
        <v>32</v>
      </c>
      <c r="AX281" s="13" t="s">
        <v>77</v>
      </c>
      <c r="AY281" s="225" t="s">
        <v>171</v>
      </c>
    </row>
    <row r="282" spans="1:65" s="12" customFormat="1" ht="11.25">
      <c r="B282" s="204"/>
      <c r="C282" s="205"/>
      <c r="D282" s="206" t="s">
        <v>180</v>
      </c>
      <c r="E282" s="207" t="s">
        <v>1</v>
      </c>
      <c r="F282" s="208" t="s">
        <v>2095</v>
      </c>
      <c r="G282" s="205"/>
      <c r="H282" s="207" t="s">
        <v>1</v>
      </c>
      <c r="I282" s="209"/>
      <c r="J282" s="205"/>
      <c r="K282" s="205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180</v>
      </c>
      <c r="AU282" s="214" t="s">
        <v>87</v>
      </c>
      <c r="AV282" s="12" t="s">
        <v>85</v>
      </c>
      <c r="AW282" s="12" t="s">
        <v>32</v>
      </c>
      <c r="AX282" s="12" t="s">
        <v>77</v>
      </c>
      <c r="AY282" s="214" t="s">
        <v>171</v>
      </c>
    </row>
    <row r="283" spans="1:65" s="13" customFormat="1" ht="11.25">
      <c r="B283" s="215"/>
      <c r="C283" s="216"/>
      <c r="D283" s="206" t="s">
        <v>180</v>
      </c>
      <c r="E283" s="217" t="s">
        <v>1</v>
      </c>
      <c r="F283" s="218" t="s">
        <v>85</v>
      </c>
      <c r="G283" s="216"/>
      <c r="H283" s="219">
        <v>1</v>
      </c>
      <c r="I283" s="220"/>
      <c r="J283" s="216"/>
      <c r="K283" s="216"/>
      <c r="L283" s="221"/>
      <c r="M283" s="222"/>
      <c r="N283" s="223"/>
      <c r="O283" s="223"/>
      <c r="P283" s="223"/>
      <c r="Q283" s="223"/>
      <c r="R283" s="223"/>
      <c r="S283" s="223"/>
      <c r="T283" s="224"/>
      <c r="AT283" s="225" t="s">
        <v>180</v>
      </c>
      <c r="AU283" s="225" t="s">
        <v>87</v>
      </c>
      <c r="AV283" s="13" t="s">
        <v>87</v>
      </c>
      <c r="AW283" s="13" t="s">
        <v>32</v>
      </c>
      <c r="AX283" s="13" t="s">
        <v>77</v>
      </c>
      <c r="AY283" s="225" t="s">
        <v>171</v>
      </c>
    </row>
    <row r="284" spans="1:65" s="14" customFormat="1" ht="11.25">
      <c r="B284" s="226"/>
      <c r="C284" s="227"/>
      <c r="D284" s="206" t="s">
        <v>180</v>
      </c>
      <c r="E284" s="228" t="s">
        <v>1</v>
      </c>
      <c r="F284" s="229" t="s">
        <v>210</v>
      </c>
      <c r="G284" s="227"/>
      <c r="H284" s="230">
        <v>15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AT284" s="236" t="s">
        <v>180</v>
      </c>
      <c r="AU284" s="236" t="s">
        <v>87</v>
      </c>
      <c r="AV284" s="14" t="s">
        <v>178</v>
      </c>
      <c r="AW284" s="14" t="s">
        <v>32</v>
      </c>
      <c r="AX284" s="14" t="s">
        <v>85</v>
      </c>
      <c r="AY284" s="236" t="s">
        <v>171</v>
      </c>
    </row>
    <row r="285" spans="1:65" s="1" customFormat="1" ht="16.5" customHeight="1">
      <c r="A285" s="34"/>
      <c r="B285" s="35"/>
      <c r="C285" s="237" t="s">
        <v>516</v>
      </c>
      <c r="D285" s="237" t="s">
        <v>212</v>
      </c>
      <c r="E285" s="238" t="s">
        <v>2191</v>
      </c>
      <c r="F285" s="239" t="s">
        <v>2192</v>
      </c>
      <c r="G285" s="240" t="s">
        <v>308</v>
      </c>
      <c r="H285" s="241">
        <v>15</v>
      </c>
      <c r="I285" s="242">
        <v>452</v>
      </c>
      <c r="J285" s="241">
        <f>ROUND(I285*H285,2)</f>
        <v>6780</v>
      </c>
      <c r="K285" s="239" t="s">
        <v>177</v>
      </c>
      <c r="L285" s="243"/>
      <c r="M285" s="244" t="s">
        <v>1</v>
      </c>
      <c r="N285" s="245" t="s">
        <v>42</v>
      </c>
      <c r="O285" s="71"/>
      <c r="P285" s="200">
        <f>O285*H285</f>
        <v>0</v>
      </c>
      <c r="Q285" s="200">
        <v>1.4999999999999999E-4</v>
      </c>
      <c r="R285" s="200">
        <f>Q285*H285</f>
        <v>2.2499999999999998E-3</v>
      </c>
      <c r="S285" s="200">
        <v>0</v>
      </c>
      <c r="T285" s="201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2" t="s">
        <v>360</v>
      </c>
      <c r="AT285" s="202" t="s">
        <v>212</v>
      </c>
      <c r="AU285" s="202" t="s">
        <v>87</v>
      </c>
      <c r="AY285" s="17" t="s">
        <v>171</v>
      </c>
      <c r="BE285" s="203">
        <f>IF(N285="základní",J285,0)</f>
        <v>6780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7" t="s">
        <v>85</v>
      </c>
      <c r="BK285" s="203">
        <f>ROUND(I285*H285,2)</f>
        <v>6780</v>
      </c>
      <c r="BL285" s="17" t="s">
        <v>264</v>
      </c>
      <c r="BM285" s="202" t="s">
        <v>2193</v>
      </c>
    </row>
    <row r="286" spans="1:65" s="12" customFormat="1" ht="11.25">
      <c r="B286" s="204"/>
      <c r="C286" s="205"/>
      <c r="D286" s="206" t="s">
        <v>180</v>
      </c>
      <c r="E286" s="207" t="s">
        <v>1</v>
      </c>
      <c r="F286" s="208" t="s">
        <v>2194</v>
      </c>
      <c r="G286" s="205"/>
      <c r="H286" s="207" t="s">
        <v>1</v>
      </c>
      <c r="I286" s="209"/>
      <c r="J286" s="205"/>
      <c r="K286" s="205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180</v>
      </c>
      <c r="AU286" s="214" t="s">
        <v>87</v>
      </c>
      <c r="AV286" s="12" t="s">
        <v>85</v>
      </c>
      <c r="AW286" s="12" t="s">
        <v>32</v>
      </c>
      <c r="AX286" s="12" t="s">
        <v>77</v>
      </c>
      <c r="AY286" s="214" t="s">
        <v>171</v>
      </c>
    </row>
    <row r="287" spans="1:65" s="13" customFormat="1" ht="11.25">
      <c r="B287" s="215"/>
      <c r="C287" s="216"/>
      <c r="D287" s="206" t="s">
        <v>180</v>
      </c>
      <c r="E287" s="217" t="s">
        <v>1</v>
      </c>
      <c r="F287" s="218" t="s">
        <v>8</v>
      </c>
      <c r="G287" s="216"/>
      <c r="H287" s="219">
        <v>15</v>
      </c>
      <c r="I287" s="220"/>
      <c r="J287" s="216"/>
      <c r="K287" s="216"/>
      <c r="L287" s="221"/>
      <c r="M287" s="222"/>
      <c r="N287" s="223"/>
      <c r="O287" s="223"/>
      <c r="P287" s="223"/>
      <c r="Q287" s="223"/>
      <c r="R287" s="223"/>
      <c r="S287" s="223"/>
      <c r="T287" s="224"/>
      <c r="AT287" s="225" t="s">
        <v>180</v>
      </c>
      <c r="AU287" s="225" t="s">
        <v>87</v>
      </c>
      <c r="AV287" s="13" t="s">
        <v>87</v>
      </c>
      <c r="AW287" s="13" t="s">
        <v>32</v>
      </c>
      <c r="AX287" s="13" t="s">
        <v>85</v>
      </c>
      <c r="AY287" s="225" t="s">
        <v>171</v>
      </c>
    </row>
    <row r="288" spans="1:65" s="1" customFormat="1" ht="16.5" customHeight="1">
      <c r="A288" s="34"/>
      <c r="B288" s="35"/>
      <c r="C288" s="192" t="s">
        <v>521</v>
      </c>
      <c r="D288" s="192" t="s">
        <v>173</v>
      </c>
      <c r="E288" s="193" t="s">
        <v>2195</v>
      </c>
      <c r="F288" s="194" t="s">
        <v>2196</v>
      </c>
      <c r="G288" s="195" t="s">
        <v>308</v>
      </c>
      <c r="H288" s="196">
        <v>8</v>
      </c>
      <c r="I288" s="197">
        <v>375</v>
      </c>
      <c r="J288" s="196">
        <f>ROUND(I288*H288,2)</f>
        <v>3000</v>
      </c>
      <c r="K288" s="194" t="s">
        <v>177</v>
      </c>
      <c r="L288" s="39"/>
      <c r="M288" s="198" t="s">
        <v>1</v>
      </c>
      <c r="N288" s="199" t="s">
        <v>42</v>
      </c>
      <c r="O288" s="71"/>
      <c r="P288" s="200">
        <f>O288*H288</f>
        <v>0</v>
      </c>
      <c r="Q288" s="200">
        <v>3.1E-4</v>
      </c>
      <c r="R288" s="200">
        <f>Q288*H288</f>
        <v>2.48E-3</v>
      </c>
      <c r="S288" s="200">
        <v>0</v>
      </c>
      <c r="T288" s="201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2" t="s">
        <v>264</v>
      </c>
      <c r="AT288" s="202" t="s">
        <v>173</v>
      </c>
      <c r="AU288" s="202" t="s">
        <v>87</v>
      </c>
      <c r="AY288" s="17" t="s">
        <v>171</v>
      </c>
      <c r="BE288" s="203">
        <f>IF(N288="základní",J288,0)</f>
        <v>3000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7" t="s">
        <v>85</v>
      </c>
      <c r="BK288" s="203">
        <f>ROUND(I288*H288,2)</f>
        <v>3000</v>
      </c>
      <c r="BL288" s="17" t="s">
        <v>264</v>
      </c>
      <c r="BM288" s="202" t="s">
        <v>2197</v>
      </c>
    </row>
    <row r="289" spans="1:65" s="12" customFormat="1" ht="11.25">
      <c r="B289" s="204"/>
      <c r="C289" s="205"/>
      <c r="D289" s="206" t="s">
        <v>180</v>
      </c>
      <c r="E289" s="207" t="s">
        <v>1</v>
      </c>
      <c r="F289" s="208" t="s">
        <v>2198</v>
      </c>
      <c r="G289" s="205"/>
      <c r="H289" s="207" t="s">
        <v>1</v>
      </c>
      <c r="I289" s="209"/>
      <c r="J289" s="205"/>
      <c r="K289" s="205"/>
      <c r="L289" s="210"/>
      <c r="M289" s="211"/>
      <c r="N289" s="212"/>
      <c r="O289" s="212"/>
      <c r="P289" s="212"/>
      <c r="Q289" s="212"/>
      <c r="R289" s="212"/>
      <c r="S289" s="212"/>
      <c r="T289" s="213"/>
      <c r="AT289" s="214" t="s">
        <v>180</v>
      </c>
      <c r="AU289" s="214" t="s">
        <v>87</v>
      </c>
      <c r="AV289" s="12" t="s">
        <v>85</v>
      </c>
      <c r="AW289" s="12" t="s">
        <v>32</v>
      </c>
      <c r="AX289" s="12" t="s">
        <v>77</v>
      </c>
      <c r="AY289" s="214" t="s">
        <v>171</v>
      </c>
    </row>
    <row r="290" spans="1:65" s="13" customFormat="1" ht="11.25">
      <c r="B290" s="215"/>
      <c r="C290" s="216"/>
      <c r="D290" s="206" t="s">
        <v>180</v>
      </c>
      <c r="E290" s="217" t="s">
        <v>1</v>
      </c>
      <c r="F290" s="218" t="s">
        <v>215</v>
      </c>
      <c r="G290" s="216"/>
      <c r="H290" s="219">
        <v>8</v>
      </c>
      <c r="I290" s="220"/>
      <c r="J290" s="216"/>
      <c r="K290" s="216"/>
      <c r="L290" s="221"/>
      <c r="M290" s="222"/>
      <c r="N290" s="223"/>
      <c r="O290" s="223"/>
      <c r="P290" s="223"/>
      <c r="Q290" s="223"/>
      <c r="R290" s="223"/>
      <c r="S290" s="223"/>
      <c r="T290" s="224"/>
      <c r="AT290" s="225" t="s">
        <v>180</v>
      </c>
      <c r="AU290" s="225" t="s">
        <v>87</v>
      </c>
      <c r="AV290" s="13" t="s">
        <v>87</v>
      </c>
      <c r="AW290" s="13" t="s">
        <v>32</v>
      </c>
      <c r="AX290" s="13" t="s">
        <v>85</v>
      </c>
      <c r="AY290" s="225" t="s">
        <v>171</v>
      </c>
    </row>
    <row r="291" spans="1:65" s="1" customFormat="1" ht="24.2" customHeight="1">
      <c r="A291" s="34"/>
      <c r="B291" s="35"/>
      <c r="C291" s="192" t="s">
        <v>527</v>
      </c>
      <c r="D291" s="192" t="s">
        <v>173</v>
      </c>
      <c r="E291" s="193" t="s">
        <v>2199</v>
      </c>
      <c r="F291" s="194" t="s">
        <v>2200</v>
      </c>
      <c r="G291" s="195" t="s">
        <v>198</v>
      </c>
      <c r="H291" s="196">
        <v>0.14000000000000001</v>
      </c>
      <c r="I291" s="197">
        <v>2002</v>
      </c>
      <c r="J291" s="196">
        <f>ROUND(I291*H291,2)</f>
        <v>280.27999999999997</v>
      </c>
      <c r="K291" s="194" t="s">
        <v>177</v>
      </c>
      <c r="L291" s="39"/>
      <c r="M291" s="198" t="s">
        <v>1</v>
      </c>
      <c r="N291" s="199" t="s">
        <v>42</v>
      </c>
      <c r="O291" s="71"/>
      <c r="P291" s="200">
        <f>O291*H291</f>
        <v>0</v>
      </c>
      <c r="Q291" s="200">
        <v>0</v>
      </c>
      <c r="R291" s="200">
        <f>Q291*H291</f>
        <v>0</v>
      </c>
      <c r="S291" s="200">
        <v>0</v>
      </c>
      <c r="T291" s="201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2" t="s">
        <v>264</v>
      </c>
      <c r="AT291" s="202" t="s">
        <v>173</v>
      </c>
      <c r="AU291" s="202" t="s">
        <v>87</v>
      </c>
      <c r="AY291" s="17" t="s">
        <v>171</v>
      </c>
      <c r="BE291" s="203">
        <f>IF(N291="základní",J291,0)</f>
        <v>280.27999999999997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7" t="s">
        <v>85</v>
      </c>
      <c r="BK291" s="203">
        <f>ROUND(I291*H291,2)</f>
        <v>280.27999999999997</v>
      </c>
      <c r="BL291" s="17" t="s">
        <v>264</v>
      </c>
      <c r="BM291" s="202" t="s">
        <v>2201</v>
      </c>
    </row>
    <row r="292" spans="1:65" s="11" customFormat="1" ht="22.9" customHeight="1">
      <c r="B292" s="176"/>
      <c r="C292" s="177"/>
      <c r="D292" s="178" t="s">
        <v>76</v>
      </c>
      <c r="E292" s="190" t="s">
        <v>2202</v>
      </c>
      <c r="F292" s="190" t="s">
        <v>2203</v>
      </c>
      <c r="G292" s="177"/>
      <c r="H292" s="177"/>
      <c r="I292" s="180"/>
      <c r="J292" s="191">
        <f>BK292</f>
        <v>30463.35</v>
      </c>
      <c r="K292" s="177"/>
      <c r="L292" s="182"/>
      <c r="M292" s="183"/>
      <c r="N292" s="184"/>
      <c r="O292" s="184"/>
      <c r="P292" s="185">
        <f>SUM(P293:P296)</f>
        <v>0</v>
      </c>
      <c r="Q292" s="184"/>
      <c r="R292" s="185">
        <f>SUM(R293:R296)</f>
        <v>4.9950000000000008E-2</v>
      </c>
      <c r="S292" s="184"/>
      <c r="T292" s="186">
        <f>SUM(T293:T296)</f>
        <v>0</v>
      </c>
      <c r="AR292" s="187" t="s">
        <v>87</v>
      </c>
      <c r="AT292" s="188" t="s">
        <v>76</v>
      </c>
      <c r="AU292" s="188" t="s">
        <v>85</v>
      </c>
      <c r="AY292" s="187" t="s">
        <v>171</v>
      </c>
      <c r="BK292" s="189">
        <f>SUM(BK293:BK296)</f>
        <v>30463.35</v>
      </c>
    </row>
    <row r="293" spans="1:65" s="1" customFormat="1" ht="33" customHeight="1">
      <c r="A293" s="34"/>
      <c r="B293" s="35"/>
      <c r="C293" s="192" t="s">
        <v>534</v>
      </c>
      <c r="D293" s="192" t="s">
        <v>173</v>
      </c>
      <c r="E293" s="193" t="s">
        <v>2204</v>
      </c>
      <c r="F293" s="194" t="s">
        <v>2205</v>
      </c>
      <c r="G293" s="195" t="s">
        <v>2149</v>
      </c>
      <c r="H293" s="196">
        <v>3</v>
      </c>
      <c r="I293" s="197">
        <v>10120</v>
      </c>
      <c r="J293" s="196">
        <f>ROUND(I293*H293,2)</f>
        <v>30360</v>
      </c>
      <c r="K293" s="194" t="s">
        <v>177</v>
      </c>
      <c r="L293" s="39"/>
      <c r="M293" s="198" t="s">
        <v>1</v>
      </c>
      <c r="N293" s="199" t="s">
        <v>42</v>
      </c>
      <c r="O293" s="71"/>
      <c r="P293" s="200">
        <f>O293*H293</f>
        <v>0</v>
      </c>
      <c r="Q293" s="200">
        <v>1.6650000000000002E-2</v>
      </c>
      <c r="R293" s="200">
        <f>Q293*H293</f>
        <v>4.9950000000000008E-2</v>
      </c>
      <c r="S293" s="200">
        <v>0</v>
      </c>
      <c r="T293" s="201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2" t="s">
        <v>264</v>
      </c>
      <c r="AT293" s="202" t="s">
        <v>173</v>
      </c>
      <c r="AU293" s="202" t="s">
        <v>87</v>
      </c>
      <c r="AY293" s="17" t="s">
        <v>171</v>
      </c>
      <c r="BE293" s="203">
        <f>IF(N293="základní",J293,0)</f>
        <v>30360</v>
      </c>
      <c r="BF293" s="203">
        <f>IF(N293="snížená",J293,0)</f>
        <v>0</v>
      </c>
      <c r="BG293" s="203">
        <f>IF(N293="zákl. přenesená",J293,0)</f>
        <v>0</v>
      </c>
      <c r="BH293" s="203">
        <f>IF(N293="sníž. přenesená",J293,0)</f>
        <v>0</v>
      </c>
      <c r="BI293" s="203">
        <f>IF(N293="nulová",J293,0)</f>
        <v>0</v>
      </c>
      <c r="BJ293" s="17" t="s">
        <v>85</v>
      </c>
      <c r="BK293" s="203">
        <f>ROUND(I293*H293,2)</f>
        <v>30360</v>
      </c>
      <c r="BL293" s="17" t="s">
        <v>264</v>
      </c>
      <c r="BM293" s="202" t="s">
        <v>2206</v>
      </c>
    </row>
    <row r="294" spans="1:65" s="12" customFormat="1" ht="11.25">
      <c r="B294" s="204"/>
      <c r="C294" s="205"/>
      <c r="D294" s="206" t="s">
        <v>180</v>
      </c>
      <c r="E294" s="207" t="s">
        <v>1</v>
      </c>
      <c r="F294" s="208" t="s">
        <v>2207</v>
      </c>
      <c r="G294" s="205"/>
      <c r="H294" s="207" t="s">
        <v>1</v>
      </c>
      <c r="I294" s="209"/>
      <c r="J294" s="205"/>
      <c r="K294" s="205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180</v>
      </c>
      <c r="AU294" s="214" t="s">
        <v>87</v>
      </c>
      <c r="AV294" s="12" t="s">
        <v>85</v>
      </c>
      <c r="AW294" s="12" t="s">
        <v>32</v>
      </c>
      <c r="AX294" s="12" t="s">
        <v>77</v>
      </c>
      <c r="AY294" s="214" t="s">
        <v>171</v>
      </c>
    </row>
    <row r="295" spans="1:65" s="13" customFormat="1" ht="11.25">
      <c r="B295" s="215"/>
      <c r="C295" s="216"/>
      <c r="D295" s="206" t="s">
        <v>180</v>
      </c>
      <c r="E295" s="217" t="s">
        <v>1</v>
      </c>
      <c r="F295" s="218" t="s">
        <v>186</v>
      </c>
      <c r="G295" s="216"/>
      <c r="H295" s="219">
        <v>3</v>
      </c>
      <c r="I295" s="220"/>
      <c r="J295" s="216"/>
      <c r="K295" s="216"/>
      <c r="L295" s="221"/>
      <c r="M295" s="222"/>
      <c r="N295" s="223"/>
      <c r="O295" s="223"/>
      <c r="P295" s="223"/>
      <c r="Q295" s="223"/>
      <c r="R295" s="223"/>
      <c r="S295" s="223"/>
      <c r="T295" s="224"/>
      <c r="AT295" s="225" t="s">
        <v>180</v>
      </c>
      <c r="AU295" s="225" t="s">
        <v>87</v>
      </c>
      <c r="AV295" s="13" t="s">
        <v>87</v>
      </c>
      <c r="AW295" s="13" t="s">
        <v>32</v>
      </c>
      <c r="AX295" s="13" t="s">
        <v>85</v>
      </c>
      <c r="AY295" s="225" t="s">
        <v>171</v>
      </c>
    </row>
    <row r="296" spans="1:65" s="1" customFormat="1" ht="24.2" customHeight="1">
      <c r="A296" s="34"/>
      <c r="B296" s="35"/>
      <c r="C296" s="192" t="s">
        <v>546</v>
      </c>
      <c r="D296" s="192" t="s">
        <v>173</v>
      </c>
      <c r="E296" s="193" t="s">
        <v>2208</v>
      </c>
      <c r="F296" s="194" t="s">
        <v>2209</v>
      </c>
      <c r="G296" s="195" t="s">
        <v>198</v>
      </c>
      <c r="H296" s="196">
        <v>0.05</v>
      </c>
      <c r="I296" s="197">
        <v>2067</v>
      </c>
      <c r="J296" s="196">
        <f>ROUND(I296*H296,2)</f>
        <v>103.35</v>
      </c>
      <c r="K296" s="194" t="s">
        <v>177</v>
      </c>
      <c r="L296" s="39"/>
      <c r="M296" s="198" t="s">
        <v>1</v>
      </c>
      <c r="N296" s="199" t="s">
        <v>42</v>
      </c>
      <c r="O296" s="71"/>
      <c r="P296" s="200">
        <f>O296*H296</f>
        <v>0</v>
      </c>
      <c r="Q296" s="200">
        <v>0</v>
      </c>
      <c r="R296" s="200">
        <f>Q296*H296</f>
        <v>0</v>
      </c>
      <c r="S296" s="200">
        <v>0</v>
      </c>
      <c r="T296" s="201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2" t="s">
        <v>264</v>
      </c>
      <c r="AT296" s="202" t="s">
        <v>173</v>
      </c>
      <c r="AU296" s="202" t="s">
        <v>87</v>
      </c>
      <c r="AY296" s="17" t="s">
        <v>171</v>
      </c>
      <c r="BE296" s="203">
        <f>IF(N296="základní",J296,0)</f>
        <v>103.35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7" t="s">
        <v>85</v>
      </c>
      <c r="BK296" s="203">
        <f>ROUND(I296*H296,2)</f>
        <v>103.35</v>
      </c>
      <c r="BL296" s="17" t="s">
        <v>264</v>
      </c>
      <c r="BM296" s="202" t="s">
        <v>2210</v>
      </c>
    </row>
    <row r="297" spans="1:65" s="11" customFormat="1" ht="22.9" customHeight="1">
      <c r="B297" s="176"/>
      <c r="C297" s="177"/>
      <c r="D297" s="178" t="s">
        <v>76</v>
      </c>
      <c r="E297" s="190" t="s">
        <v>2211</v>
      </c>
      <c r="F297" s="190" t="s">
        <v>2212</v>
      </c>
      <c r="G297" s="177"/>
      <c r="H297" s="177"/>
      <c r="I297" s="180"/>
      <c r="J297" s="191">
        <f>BK297</f>
        <v>27410.84</v>
      </c>
      <c r="K297" s="177"/>
      <c r="L297" s="182"/>
      <c r="M297" s="183"/>
      <c r="N297" s="184"/>
      <c r="O297" s="184"/>
      <c r="P297" s="185">
        <f>SUM(P298:P402)</f>
        <v>0</v>
      </c>
      <c r="Q297" s="184"/>
      <c r="R297" s="185">
        <f>SUM(R298:R402)</f>
        <v>7.1000000000000008E-2</v>
      </c>
      <c r="S297" s="184"/>
      <c r="T297" s="186">
        <f>SUM(T298:T402)</f>
        <v>0</v>
      </c>
      <c r="AR297" s="187" t="s">
        <v>87</v>
      </c>
      <c r="AT297" s="188" t="s">
        <v>76</v>
      </c>
      <c r="AU297" s="188" t="s">
        <v>85</v>
      </c>
      <c r="AY297" s="187" t="s">
        <v>171</v>
      </c>
      <c r="BK297" s="189">
        <f>SUM(BK298:BK402)</f>
        <v>27410.84</v>
      </c>
    </row>
    <row r="298" spans="1:65" s="1" customFormat="1" ht="24.2" customHeight="1">
      <c r="A298" s="34"/>
      <c r="B298" s="35"/>
      <c r="C298" s="192" t="s">
        <v>554</v>
      </c>
      <c r="D298" s="192" t="s">
        <v>173</v>
      </c>
      <c r="E298" s="193" t="s">
        <v>2213</v>
      </c>
      <c r="F298" s="194" t="s">
        <v>2214</v>
      </c>
      <c r="G298" s="195" t="s">
        <v>308</v>
      </c>
      <c r="H298" s="196">
        <v>4</v>
      </c>
      <c r="I298" s="197">
        <v>913</v>
      </c>
      <c r="J298" s="196">
        <f>ROUND(I298*H298,2)</f>
        <v>3652</v>
      </c>
      <c r="K298" s="194" t="s">
        <v>1</v>
      </c>
      <c r="L298" s="39"/>
      <c r="M298" s="198" t="s">
        <v>1</v>
      </c>
      <c r="N298" s="199" t="s">
        <v>42</v>
      </c>
      <c r="O298" s="71"/>
      <c r="P298" s="200">
        <f>O298*H298</f>
        <v>0</v>
      </c>
      <c r="Q298" s="200">
        <v>8.0000000000000004E-4</v>
      </c>
      <c r="R298" s="200">
        <f>Q298*H298</f>
        <v>3.2000000000000002E-3</v>
      </c>
      <c r="S298" s="200">
        <v>0</v>
      </c>
      <c r="T298" s="201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2" t="s">
        <v>264</v>
      </c>
      <c r="AT298" s="202" t="s">
        <v>173</v>
      </c>
      <c r="AU298" s="202" t="s">
        <v>87</v>
      </c>
      <c r="AY298" s="17" t="s">
        <v>171</v>
      </c>
      <c r="BE298" s="203">
        <f>IF(N298="základní",J298,0)</f>
        <v>3652</v>
      </c>
      <c r="BF298" s="203">
        <f>IF(N298="snížená",J298,0)</f>
        <v>0</v>
      </c>
      <c r="BG298" s="203">
        <f>IF(N298="zákl. přenesená",J298,0)</f>
        <v>0</v>
      </c>
      <c r="BH298" s="203">
        <f>IF(N298="sníž. přenesená",J298,0)</f>
        <v>0</v>
      </c>
      <c r="BI298" s="203">
        <f>IF(N298="nulová",J298,0)</f>
        <v>0</v>
      </c>
      <c r="BJ298" s="17" t="s">
        <v>85</v>
      </c>
      <c r="BK298" s="203">
        <f>ROUND(I298*H298,2)</f>
        <v>3652</v>
      </c>
      <c r="BL298" s="17" t="s">
        <v>264</v>
      </c>
      <c r="BM298" s="202" t="s">
        <v>2215</v>
      </c>
    </row>
    <row r="299" spans="1:65" s="12" customFormat="1" ht="11.25">
      <c r="B299" s="204"/>
      <c r="C299" s="205"/>
      <c r="D299" s="206" t="s">
        <v>180</v>
      </c>
      <c r="E299" s="207" t="s">
        <v>1</v>
      </c>
      <c r="F299" s="208" t="s">
        <v>2216</v>
      </c>
      <c r="G299" s="205"/>
      <c r="H299" s="207" t="s">
        <v>1</v>
      </c>
      <c r="I299" s="209"/>
      <c r="J299" s="205"/>
      <c r="K299" s="205"/>
      <c r="L299" s="210"/>
      <c r="M299" s="211"/>
      <c r="N299" s="212"/>
      <c r="O299" s="212"/>
      <c r="P299" s="212"/>
      <c r="Q299" s="212"/>
      <c r="R299" s="212"/>
      <c r="S299" s="212"/>
      <c r="T299" s="213"/>
      <c r="AT299" s="214" t="s">
        <v>180</v>
      </c>
      <c r="AU299" s="214" t="s">
        <v>87</v>
      </c>
      <c r="AV299" s="12" t="s">
        <v>85</v>
      </c>
      <c r="AW299" s="12" t="s">
        <v>32</v>
      </c>
      <c r="AX299" s="12" t="s">
        <v>77</v>
      </c>
      <c r="AY299" s="214" t="s">
        <v>171</v>
      </c>
    </row>
    <row r="300" spans="1:65" s="12" customFormat="1" ht="11.25">
      <c r="B300" s="204"/>
      <c r="C300" s="205"/>
      <c r="D300" s="206" t="s">
        <v>180</v>
      </c>
      <c r="E300" s="207" t="s">
        <v>1</v>
      </c>
      <c r="F300" s="208" t="s">
        <v>2217</v>
      </c>
      <c r="G300" s="205"/>
      <c r="H300" s="207" t="s">
        <v>1</v>
      </c>
      <c r="I300" s="209"/>
      <c r="J300" s="205"/>
      <c r="K300" s="205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180</v>
      </c>
      <c r="AU300" s="214" t="s">
        <v>87</v>
      </c>
      <c r="AV300" s="12" t="s">
        <v>85</v>
      </c>
      <c r="AW300" s="12" t="s">
        <v>32</v>
      </c>
      <c r="AX300" s="12" t="s">
        <v>77</v>
      </c>
      <c r="AY300" s="214" t="s">
        <v>171</v>
      </c>
    </row>
    <row r="301" spans="1:65" s="13" customFormat="1" ht="11.25">
      <c r="B301" s="215"/>
      <c r="C301" s="216"/>
      <c r="D301" s="206" t="s">
        <v>180</v>
      </c>
      <c r="E301" s="217" t="s">
        <v>1</v>
      </c>
      <c r="F301" s="218" t="s">
        <v>85</v>
      </c>
      <c r="G301" s="216"/>
      <c r="H301" s="219">
        <v>1</v>
      </c>
      <c r="I301" s="220"/>
      <c r="J301" s="216"/>
      <c r="K301" s="216"/>
      <c r="L301" s="221"/>
      <c r="M301" s="222"/>
      <c r="N301" s="223"/>
      <c r="O301" s="223"/>
      <c r="P301" s="223"/>
      <c r="Q301" s="223"/>
      <c r="R301" s="223"/>
      <c r="S301" s="223"/>
      <c r="T301" s="224"/>
      <c r="AT301" s="225" t="s">
        <v>180</v>
      </c>
      <c r="AU301" s="225" t="s">
        <v>87</v>
      </c>
      <c r="AV301" s="13" t="s">
        <v>87</v>
      </c>
      <c r="AW301" s="13" t="s">
        <v>32</v>
      </c>
      <c r="AX301" s="13" t="s">
        <v>77</v>
      </c>
      <c r="AY301" s="225" t="s">
        <v>171</v>
      </c>
    </row>
    <row r="302" spans="1:65" s="12" customFormat="1" ht="11.25">
      <c r="B302" s="204"/>
      <c r="C302" s="205"/>
      <c r="D302" s="206" t="s">
        <v>180</v>
      </c>
      <c r="E302" s="207" t="s">
        <v>1</v>
      </c>
      <c r="F302" s="208" t="s">
        <v>2218</v>
      </c>
      <c r="G302" s="205"/>
      <c r="H302" s="207" t="s">
        <v>1</v>
      </c>
      <c r="I302" s="209"/>
      <c r="J302" s="205"/>
      <c r="K302" s="205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180</v>
      </c>
      <c r="AU302" s="214" t="s">
        <v>87</v>
      </c>
      <c r="AV302" s="12" t="s">
        <v>85</v>
      </c>
      <c r="AW302" s="12" t="s">
        <v>32</v>
      </c>
      <c r="AX302" s="12" t="s">
        <v>77</v>
      </c>
      <c r="AY302" s="214" t="s">
        <v>171</v>
      </c>
    </row>
    <row r="303" spans="1:65" s="13" customFormat="1" ht="11.25">
      <c r="B303" s="215"/>
      <c r="C303" s="216"/>
      <c r="D303" s="206" t="s">
        <v>180</v>
      </c>
      <c r="E303" s="217" t="s">
        <v>1</v>
      </c>
      <c r="F303" s="218" t="s">
        <v>85</v>
      </c>
      <c r="G303" s="216"/>
      <c r="H303" s="219">
        <v>1</v>
      </c>
      <c r="I303" s="220"/>
      <c r="J303" s="216"/>
      <c r="K303" s="216"/>
      <c r="L303" s="221"/>
      <c r="M303" s="222"/>
      <c r="N303" s="223"/>
      <c r="O303" s="223"/>
      <c r="P303" s="223"/>
      <c r="Q303" s="223"/>
      <c r="R303" s="223"/>
      <c r="S303" s="223"/>
      <c r="T303" s="224"/>
      <c r="AT303" s="225" t="s">
        <v>180</v>
      </c>
      <c r="AU303" s="225" t="s">
        <v>87</v>
      </c>
      <c r="AV303" s="13" t="s">
        <v>87</v>
      </c>
      <c r="AW303" s="13" t="s">
        <v>32</v>
      </c>
      <c r="AX303" s="13" t="s">
        <v>77</v>
      </c>
      <c r="AY303" s="225" t="s">
        <v>171</v>
      </c>
    </row>
    <row r="304" spans="1:65" s="12" customFormat="1" ht="11.25">
      <c r="B304" s="204"/>
      <c r="C304" s="205"/>
      <c r="D304" s="206" t="s">
        <v>180</v>
      </c>
      <c r="E304" s="207" t="s">
        <v>1</v>
      </c>
      <c r="F304" s="208" t="s">
        <v>2219</v>
      </c>
      <c r="G304" s="205"/>
      <c r="H304" s="207" t="s">
        <v>1</v>
      </c>
      <c r="I304" s="209"/>
      <c r="J304" s="205"/>
      <c r="K304" s="205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180</v>
      </c>
      <c r="AU304" s="214" t="s">
        <v>87</v>
      </c>
      <c r="AV304" s="12" t="s">
        <v>85</v>
      </c>
      <c r="AW304" s="12" t="s">
        <v>32</v>
      </c>
      <c r="AX304" s="12" t="s">
        <v>77</v>
      </c>
      <c r="AY304" s="214" t="s">
        <v>171</v>
      </c>
    </row>
    <row r="305" spans="1:65" s="12" customFormat="1" ht="11.25">
      <c r="B305" s="204"/>
      <c r="C305" s="205"/>
      <c r="D305" s="206" t="s">
        <v>180</v>
      </c>
      <c r="E305" s="207" t="s">
        <v>1</v>
      </c>
      <c r="F305" s="208" t="s">
        <v>2220</v>
      </c>
      <c r="G305" s="205"/>
      <c r="H305" s="207" t="s">
        <v>1</v>
      </c>
      <c r="I305" s="209"/>
      <c r="J305" s="205"/>
      <c r="K305" s="205"/>
      <c r="L305" s="210"/>
      <c r="M305" s="211"/>
      <c r="N305" s="212"/>
      <c r="O305" s="212"/>
      <c r="P305" s="212"/>
      <c r="Q305" s="212"/>
      <c r="R305" s="212"/>
      <c r="S305" s="212"/>
      <c r="T305" s="213"/>
      <c r="AT305" s="214" t="s">
        <v>180</v>
      </c>
      <c r="AU305" s="214" t="s">
        <v>87</v>
      </c>
      <c r="AV305" s="12" t="s">
        <v>85</v>
      </c>
      <c r="AW305" s="12" t="s">
        <v>32</v>
      </c>
      <c r="AX305" s="12" t="s">
        <v>77</v>
      </c>
      <c r="AY305" s="214" t="s">
        <v>171</v>
      </c>
    </row>
    <row r="306" spans="1:65" s="13" customFormat="1" ht="11.25">
      <c r="B306" s="215"/>
      <c r="C306" s="216"/>
      <c r="D306" s="206" t="s">
        <v>180</v>
      </c>
      <c r="E306" s="217" t="s">
        <v>1</v>
      </c>
      <c r="F306" s="218" t="s">
        <v>85</v>
      </c>
      <c r="G306" s="216"/>
      <c r="H306" s="219">
        <v>1</v>
      </c>
      <c r="I306" s="220"/>
      <c r="J306" s="216"/>
      <c r="K306" s="216"/>
      <c r="L306" s="221"/>
      <c r="M306" s="222"/>
      <c r="N306" s="223"/>
      <c r="O306" s="223"/>
      <c r="P306" s="223"/>
      <c r="Q306" s="223"/>
      <c r="R306" s="223"/>
      <c r="S306" s="223"/>
      <c r="T306" s="224"/>
      <c r="AT306" s="225" t="s">
        <v>180</v>
      </c>
      <c r="AU306" s="225" t="s">
        <v>87</v>
      </c>
      <c r="AV306" s="13" t="s">
        <v>87</v>
      </c>
      <c r="AW306" s="13" t="s">
        <v>32</v>
      </c>
      <c r="AX306" s="13" t="s">
        <v>77</v>
      </c>
      <c r="AY306" s="225" t="s">
        <v>171</v>
      </c>
    </row>
    <row r="307" spans="1:65" s="12" customFormat="1" ht="11.25">
      <c r="B307" s="204"/>
      <c r="C307" s="205"/>
      <c r="D307" s="206" t="s">
        <v>180</v>
      </c>
      <c r="E307" s="207" t="s">
        <v>1</v>
      </c>
      <c r="F307" s="208" t="s">
        <v>2221</v>
      </c>
      <c r="G307" s="205"/>
      <c r="H307" s="207" t="s">
        <v>1</v>
      </c>
      <c r="I307" s="209"/>
      <c r="J307" s="205"/>
      <c r="K307" s="205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180</v>
      </c>
      <c r="AU307" s="214" t="s">
        <v>87</v>
      </c>
      <c r="AV307" s="12" t="s">
        <v>85</v>
      </c>
      <c r="AW307" s="12" t="s">
        <v>32</v>
      </c>
      <c r="AX307" s="12" t="s">
        <v>77</v>
      </c>
      <c r="AY307" s="214" t="s">
        <v>171</v>
      </c>
    </row>
    <row r="308" spans="1:65" s="13" customFormat="1" ht="11.25">
      <c r="B308" s="215"/>
      <c r="C308" s="216"/>
      <c r="D308" s="206" t="s">
        <v>180</v>
      </c>
      <c r="E308" s="217" t="s">
        <v>1</v>
      </c>
      <c r="F308" s="218" t="s">
        <v>85</v>
      </c>
      <c r="G308" s="216"/>
      <c r="H308" s="219">
        <v>1</v>
      </c>
      <c r="I308" s="220"/>
      <c r="J308" s="216"/>
      <c r="K308" s="216"/>
      <c r="L308" s="221"/>
      <c r="M308" s="222"/>
      <c r="N308" s="223"/>
      <c r="O308" s="223"/>
      <c r="P308" s="223"/>
      <c r="Q308" s="223"/>
      <c r="R308" s="223"/>
      <c r="S308" s="223"/>
      <c r="T308" s="224"/>
      <c r="AT308" s="225" t="s">
        <v>180</v>
      </c>
      <c r="AU308" s="225" t="s">
        <v>87</v>
      </c>
      <c r="AV308" s="13" t="s">
        <v>87</v>
      </c>
      <c r="AW308" s="13" t="s">
        <v>32</v>
      </c>
      <c r="AX308" s="13" t="s">
        <v>77</v>
      </c>
      <c r="AY308" s="225" t="s">
        <v>171</v>
      </c>
    </row>
    <row r="309" spans="1:65" s="14" customFormat="1" ht="11.25">
      <c r="B309" s="226"/>
      <c r="C309" s="227"/>
      <c r="D309" s="206" t="s">
        <v>180</v>
      </c>
      <c r="E309" s="228" t="s">
        <v>1</v>
      </c>
      <c r="F309" s="229" t="s">
        <v>210</v>
      </c>
      <c r="G309" s="227"/>
      <c r="H309" s="230">
        <v>4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AT309" s="236" t="s">
        <v>180</v>
      </c>
      <c r="AU309" s="236" t="s">
        <v>87</v>
      </c>
      <c r="AV309" s="14" t="s">
        <v>178</v>
      </c>
      <c r="AW309" s="14" t="s">
        <v>32</v>
      </c>
      <c r="AX309" s="14" t="s">
        <v>85</v>
      </c>
      <c r="AY309" s="236" t="s">
        <v>171</v>
      </c>
    </row>
    <row r="310" spans="1:65" s="12" customFormat="1" ht="11.25">
      <c r="B310" s="204"/>
      <c r="C310" s="205"/>
      <c r="D310" s="206" t="s">
        <v>180</v>
      </c>
      <c r="E310" s="207" t="s">
        <v>1</v>
      </c>
      <c r="F310" s="208" t="s">
        <v>35</v>
      </c>
      <c r="G310" s="205"/>
      <c r="H310" s="207" t="s">
        <v>1</v>
      </c>
      <c r="I310" s="209"/>
      <c r="J310" s="205"/>
      <c r="K310" s="205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180</v>
      </c>
      <c r="AU310" s="214" t="s">
        <v>87</v>
      </c>
      <c r="AV310" s="12" t="s">
        <v>85</v>
      </c>
      <c r="AW310" s="12" t="s">
        <v>32</v>
      </c>
      <c r="AX310" s="12" t="s">
        <v>77</v>
      </c>
      <c r="AY310" s="214" t="s">
        <v>171</v>
      </c>
    </row>
    <row r="311" spans="1:65" s="12" customFormat="1" ht="11.25">
      <c r="B311" s="204"/>
      <c r="C311" s="205"/>
      <c r="D311" s="206" t="s">
        <v>180</v>
      </c>
      <c r="E311" s="207" t="s">
        <v>1</v>
      </c>
      <c r="F311" s="208" t="s">
        <v>2222</v>
      </c>
      <c r="G311" s="205"/>
      <c r="H311" s="207" t="s">
        <v>1</v>
      </c>
      <c r="I311" s="209"/>
      <c r="J311" s="205"/>
      <c r="K311" s="205"/>
      <c r="L311" s="210"/>
      <c r="M311" s="211"/>
      <c r="N311" s="212"/>
      <c r="O311" s="212"/>
      <c r="P311" s="212"/>
      <c r="Q311" s="212"/>
      <c r="R311" s="212"/>
      <c r="S311" s="212"/>
      <c r="T311" s="213"/>
      <c r="AT311" s="214" t="s">
        <v>180</v>
      </c>
      <c r="AU311" s="214" t="s">
        <v>87</v>
      </c>
      <c r="AV311" s="12" t="s">
        <v>85</v>
      </c>
      <c r="AW311" s="12" t="s">
        <v>32</v>
      </c>
      <c r="AX311" s="12" t="s">
        <v>77</v>
      </c>
      <c r="AY311" s="214" t="s">
        <v>171</v>
      </c>
    </row>
    <row r="312" spans="1:65" s="12" customFormat="1" ht="22.5">
      <c r="B312" s="204"/>
      <c r="C312" s="205"/>
      <c r="D312" s="206" t="s">
        <v>180</v>
      </c>
      <c r="E312" s="207" t="s">
        <v>1</v>
      </c>
      <c r="F312" s="208" t="s">
        <v>2223</v>
      </c>
      <c r="G312" s="205"/>
      <c r="H312" s="207" t="s">
        <v>1</v>
      </c>
      <c r="I312" s="209"/>
      <c r="J312" s="205"/>
      <c r="K312" s="205"/>
      <c r="L312" s="210"/>
      <c r="M312" s="211"/>
      <c r="N312" s="212"/>
      <c r="O312" s="212"/>
      <c r="P312" s="212"/>
      <c r="Q312" s="212"/>
      <c r="R312" s="212"/>
      <c r="S312" s="212"/>
      <c r="T312" s="213"/>
      <c r="AT312" s="214" t="s">
        <v>180</v>
      </c>
      <c r="AU312" s="214" t="s">
        <v>87</v>
      </c>
      <c r="AV312" s="12" t="s">
        <v>85</v>
      </c>
      <c r="AW312" s="12" t="s">
        <v>32</v>
      </c>
      <c r="AX312" s="12" t="s">
        <v>77</v>
      </c>
      <c r="AY312" s="214" t="s">
        <v>171</v>
      </c>
    </row>
    <row r="313" spans="1:65" s="12" customFormat="1" ht="22.5">
      <c r="B313" s="204"/>
      <c r="C313" s="205"/>
      <c r="D313" s="206" t="s">
        <v>180</v>
      </c>
      <c r="E313" s="207" t="s">
        <v>1</v>
      </c>
      <c r="F313" s="208" t="s">
        <v>2224</v>
      </c>
      <c r="G313" s="205"/>
      <c r="H313" s="207" t="s">
        <v>1</v>
      </c>
      <c r="I313" s="209"/>
      <c r="J313" s="205"/>
      <c r="K313" s="205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180</v>
      </c>
      <c r="AU313" s="214" t="s">
        <v>87</v>
      </c>
      <c r="AV313" s="12" t="s">
        <v>85</v>
      </c>
      <c r="AW313" s="12" t="s">
        <v>32</v>
      </c>
      <c r="AX313" s="12" t="s">
        <v>77</v>
      </c>
      <c r="AY313" s="214" t="s">
        <v>171</v>
      </c>
    </row>
    <row r="314" spans="1:65" s="12" customFormat="1" ht="22.5">
      <c r="B314" s="204"/>
      <c r="C314" s="205"/>
      <c r="D314" s="206" t="s">
        <v>180</v>
      </c>
      <c r="E314" s="207" t="s">
        <v>1</v>
      </c>
      <c r="F314" s="208" t="s">
        <v>2225</v>
      </c>
      <c r="G314" s="205"/>
      <c r="H314" s="207" t="s">
        <v>1</v>
      </c>
      <c r="I314" s="209"/>
      <c r="J314" s="205"/>
      <c r="K314" s="205"/>
      <c r="L314" s="210"/>
      <c r="M314" s="211"/>
      <c r="N314" s="212"/>
      <c r="O314" s="212"/>
      <c r="P314" s="212"/>
      <c r="Q314" s="212"/>
      <c r="R314" s="212"/>
      <c r="S314" s="212"/>
      <c r="T314" s="213"/>
      <c r="AT314" s="214" t="s">
        <v>180</v>
      </c>
      <c r="AU314" s="214" t="s">
        <v>87</v>
      </c>
      <c r="AV314" s="12" t="s">
        <v>85</v>
      </c>
      <c r="AW314" s="12" t="s">
        <v>32</v>
      </c>
      <c r="AX314" s="12" t="s">
        <v>77</v>
      </c>
      <c r="AY314" s="214" t="s">
        <v>171</v>
      </c>
    </row>
    <row r="315" spans="1:65" s="12" customFormat="1" ht="22.5">
      <c r="B315" s="204"/>
      <c r="C315" s="205"/>
      <c r="D315" s="206" t="s">
        <v>180</v>
      </c>
      <c r="E315" s="207" t="s">
        <v>1</v>
      </c>
      <c r="F315" s="208" t="s">
        <v>2226</v>
      </c>
      <c r="G315" s="205"/>
      <c r="H315" s="207" t="s">
        <v>1</v>
      </c>
      <c r="I315" s="209"/>
      <c r="J315" s="205"/>
      <c r="K315" s="205"/>
      <c r="L315" s="210"/>
      <c r="M315" s="211"/>
      <c r="N315" s="212"/>
      <c r="O315" s="212"/>
      <c r="P315" s="212"/>
      <c r="Q315" s="212"/>
      <c r="R315" s="212"/>
      <c r="S315" s="212"/>
      <c r="T315" s="213"/>
      <c r="AT315" s="214" t="s">
        <v>180</v>
      </c>
      <c r="AU315" s="214" t="s">
        <v>87</v>
      </c>
      <c r="AV315" s="12" t="s">
        <v>85</v>
      </c>
      <c r="AW315" s="12" t="s">
        <v>32</v>
      </c>
      <c r="AX315" s="12" t="s">
        <v>77</v>
      </c>
      <c r="AY315" s="214" t="s">
        <v>171</v>
      </c>
    </row>
    <row r="316" spans="1:65" s="12" customFormat="1" ht="22.5">
      <c r="B316" s="204"/>
      <c r="C316" s="205"/>
      <c r="D316" s="206" t="s">
        <v>180</v>
      </c>
      <c r="E316" s="207" t="s">
        <v>1</v>
      </c>
      <c r="F316" s="208" t="s">
        <v>2227</v>
      </c>
      <c r="G316" s="205"/>
      <c r="H316" s="207" t="s">
        <v>1</v>
      </c>
      <c r="I316" s="209"/>
      <c r="J316" s="205"/>
      <c r="K316" s="205"/>
      <c r="L316" s="210"/>
      <c r="M316" s="211"/>
      <c r="N316" s="212"/>
      <c r="O316" s="212"/>
      <c r="P316" s="212"/>
      <c r="Q316" s="212"/>
      <c r="R316" s="212"/>
      <c r="S316" s="212"/>
      <c r="T316" s="213"/>
      <c r="AT316" s="214" t="s">
        <v>180</v>
      </c>
      <c r="AU316" s="214" t="s">
        <v>87</v>
      </c>
      <c r="AV316" s="12" t="s">
        <v>85</v>
      </c>
      <c r="AW316" s="12" t="s">
        <v>32</v>
      </c>
      <c r="AX316" s="12" t="s">
        <v>77</v>
      </c>
      <c r="AY316" s="214" t="s">
        <v>171</v>
      </c>
    </row>
    <row r="317" spans="1:65" s="1" customFormat="1" ht="24.2" customHeight="1">
      <c r="A317" s="34"/>
      <c r="B317" s="35"/>
      <c r="C317" s="192" t="s">
        <v>561</v>
      </c>
      <c r="D317" s="192" t="s">
        <v>173</v>
      </c>
      <c r="E317" s="193" t="s">
        <v>2228</v>
      </c>
      <c r="F317" s="194" t="s">
        <v>2229</v>
      </c>
      <c r="G317" s="195" t="s">
        <v>308</v>
      </c>
      <c r="H317" s="196">
        <v>3</v>
      </c>
      <c r="I317" s="197">
        <v>666</v>
      </c>
      <c r="J317" s="196">
        <f>ROUND(I317*H317,2)</f>
        <v>1998</v>
      </c>
      <c r="K317" s="194" t="s">
        <v>1</v>
      </c>
      <c r="L317" s="39"/>
      <c r="M317" s="198" t="s">
        <v>1</v>
      </c>
      <c r="N317" s="199" t="s">
        <v>42</v>
      </c>
      <c r="O317" s="71"/>
      <c r="P317" s="200">
        <f>O317*H317</f>
        <v>0</v>
      </c>
      <c r="Q317" s="200">
        <v>1.9E-3</v>
      </c>
      <c r="R317" s="200">
        <f>Q317*H317</f>
        <v>5.7000000000000002E-3</v>
      </c>
      <c r="S317" s="200">
        <v>0</v>
      </c>
      <c r="T317" s="201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2" t="s">
        <v>264</v>
      </c>
      <c r="AT317" s="202" t="s">
        <v>173</v>
      </c>
      <c r="AU317" s="202" t="s">
        <v>87</v>
      </c>
      <c r="AY317" s="17" t="s">
        <v>171</v>
      </c>
      <c r="BE317" s="203">
        <f>IF(N317="základní",J317,0)</f>
        <v>1998</v>
      </c>
      <c r="BF317" s="203">
        <f>IF(N317="snížená",J317,0)</f>
        <v>0</v>
      </c>
      <c r="BG317" s="203">
        <f>IF(N317="zákl. přenesená",J317,0)</f>
        <v>0</v>
      </c>
      <c r="BH317" s="203">
        <f>IF(N317="sníž. přenesená",J317,0)</f>
        <v>0</v>
      </c>
      <c r="BI317" s="203">
        <f>IF(N317="nulová",J317,0)</f>
        <v>0</v>
      </c>
      <c r="BJ317" s="17" t="s">
        <v>85</v>
      </c>
      <c r="BK317" s="203">
        <f>ROUND(I317*H317,2)</f>
        <v>1998</v>
      </c>
      <c r="BL317" s="17" t="s">
        <v>264</v>
      </c>
      <c r="BM317" s="202" t="s">
        <v>2230</v>
      </c>
    </row>
    <row r="318" spans="1:65" s="12" customFormat="1" ht="11.25">
      <c r="B318" s="204"/>
      <c r="C318" s="205"/>
      <c r="D318" s="206" t="s">
        <v>180</v>
      </c>
      <c r="E318" s="207" t="s">
        <v>1</v>
      </c>
      <c r="F318" s="208" t="s">
        <v>2216</v>
      </c>
      <c r="G318" s="205"/>
      <c r="H318" s="207" t="s">
        <v>1</v>
      </c>
      <c r="I318" s="209"/>
      <c r="J318" s="205"/>
      <c r="K318" s="205"/>
      <c r="L318" s="210"/>
      <c r="M318" s="211"/>
      <c r="N318" s="212"/>
      <c r="O318" s="212"/>
      <c r="P318" s="212"/>
      <c r="Q318" s="212"/>
      <c r="R318" s="212"/>
      <c r="S318" s="212"/>
      <c r="T318" s="213"/>
      <c r="AT318" s="214" t="s">
        <v>180</v>
      </c>
      <c r="AU318" s="214" t="s">
        <v>87</v>
      </c>
      <c r="AV318" s="12" t="s">
        <v>85</v>
      </c>
      <c r="AW318" s="12" t="s">
        <v>32</v>
      </c>
      <c r="AX318" s="12" t="s">
        <v>77</v>
      </c>
      <c r="AY318" s="214" t="s">
        <v>171</v>
      </c>
    </row>
    <row r="319" spans="1:65" s="12" customFormat="1" ht="11.25">
      <c r="B319" s="204"/>
      <c r="C319" s="205"/>
      <c r="D319" s="206" t="s">
        <v>180</v>
      </c>
      <c r="E319" s="207" t="s">
        <v>1</v>
      </c>
      <c r="F319" s="208" t="s">
        <v>2231</v>
      </c>
      <c r="G319" s="205"/>
      <c r="H319" s="207" t="s">
        <v>1</v>
      </c>
      <c r="I319" s="209"/>
      <c r="J319" s="205"/>
      <c r="K319" s="205"/>
      <c r="L319" s="210"/>
      <c r="M319" s="211"/>
      <c r="N319" s="212"/>
      <c r="O319" s="212"/>
      <c r="P319" s="212"/>
      <c r="Q319" s="212"/>
      <c r="R319" s="212"/>
      <c r="S319" s="212"/>
      <c r="T319" s="213"/>
      <c r="AT319" s="214" t="s">
        <v>180</v>
      </c>
      <c r="AU319" s="214" t="s">
        <v>87</v>
      </c>
      <c r="AV319" s="12" t="s">
        <v>85</v>
      </c>
      <c r="AW319" s="12" t="s">
        <v>32</v>
      </c>
      <c r="AX319" s="12" t="s">
        <v>77</v>
      </c>
      <c r="AY319" s="214" t="s">
        <v>171</v>
      </c>
    </row>
    <row r="320" spans="1:65" s="13" customFormat="1" ht="11.25">
      <c r="B320" s="215"/>
      <c r="C320" s="216"/>
      <c r="D320" s="206" t="s">
        <v>180</v>
      </c>
      <c r="E320" s="217" t="s">
        <v>1</v>
      </c>
      <c r="F320" s="218" t="s">
        <v>186</v>
      </c>
      <c r="G320" s="216"/>
      <c r="H320" s="219">
        <v>3</v>
      </c>
      <c r="I320" s="220"/>
      <c r="J320" s="216"/>
      <c r="K320" s="216"/>
      <c r="L320" s="221"/>
      <c r="M320" s="222"/>
      <c r="N320" s="223"/>
      <c r="O320" s="223"/>
      <c r="P320" s="223"/>
      <c r="Q320" s="223"/>
      <c r="R320" s="223"/>
      <c r="S320" s="223"/>
      <c r="T320" s="224"/>
      <c r="AT320" s="225" t="s">
        <v>180</v>
      </c>
      <c r="AU320" s="225" t="s">
        <v>87</v>
      </c>
      <c r="AV320" s="13" t="s">
        <v>87</v>
      </c>
      <c r="AW320" s="13" t="s">
        <v>32</v>
      </c>
      <c r="AX320" s="13" t="s">
        <v>85</v>
      </c>
      <c r="AY320" s="225" t="s">
        <v>171</v>
      </c>
    </row>
    <row r="321" spans="1:65" s="12" customFormat="1" ht="11.25">
      <c r="B321" s="204"/>
      <c r="C321" s="205"/>
      <c r="D321" s="206" t="s">
        <v>180</v>
      </c>
      <c r="E321" s="207" t="s">
        <v>1</v>
      </c>
      <c r="F321" s="208" t="s">
        <v>35</v>
      </c>
      <c r="G321" s="205"/>
      <c r="H321" s="207" t="s">
        <v>1</v>
      </c>
      <c r="I321" s="209"/>
      <c r="J321" s="205"/>
      <c r="K321" s="205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180</v>
      </c>
      <c r="AU321" s="214" t="s">
        <v>87</v>
      </c>
      <c r="AV321" s="12" t="s">
        <v>85</v>
      </c>
      <c r="AW321" s="12" t="s">
        <v>32</v>
      </c>
      <c r="AX321" s="12" t="s">
        <v>77</v>
      </c>
      <c r="AY321" s="214" t="s">
        <v>171</v>
      </c>
    </row>
    <row r="322" spans="1:65" s="12" customFormat="1" ht="11.25">
      <c r="B322" s="204"/>
      <c r="C322" s="205"/>
      <c r="D322" s="206" t="s">
        <v>180</v>
      </c>
      <c r="E322" s="207" t="s">
        <v>1</v>
      </c>
      <c r="F322" s="208" t="s">
        <v>2222</v>
      </c>
      <c r="G322" s="205"/>
      <c r="H322" s="207" t="s">
        <v>1</v>
      </c>
      <c r="I322" s="209"/>
      <c r="J322" s="205"/>
      <c r="K322" s="205"/>
      <c r="L322" s="210"/>
      <c r="M322" s="211"/>
      <c r="N322" s="212"/>
      <c r="O322" s="212"/>
      <c r="P322" s="212"/>
      <c r="Q322" s="212"/>
      <c r="R322" s="212"/>
      <c r="S322" s="212"/>
      <c r="T322" s="213"/>
      <c r="AT322" s="214" t="s">
        <v>180</v>
      </c>
      <c r="AU322" s="214" t="s">
        <v>87</v>
      </c>
      <c r="AV322" s="12" t="s">
        <v>85</v>
      </c>
      <c r="AW322" s="12" t="s">
        <v>32</v>
      </c>
      <c r="AX322" s="12" t="s">
        <v>77</v>
      </c>
      <c r="AY322" s="214" t="s">
        <v>171</v>
      </c>
    </row>
    <row r="323" spans="1:65" s="12" customFormat="1" ht="22.5">
      <c r="B323" s="204"/>
      <c r="C323" s="205"/>
      <c r="D323" s="206" t="s">
        <v>180</v>
      </c>
      <c r="E323" s="207" t="s">
        <v>1</v>
      </c>
      <c r="F323" s="208" t="s">
        <v>2223</v>
      </c>
      <c r="G323" s="205"/>
      <c r="H323" s="207" t="s">
        <v>1</v>
      </c>
      <c r="I323" s="209"/>
      <c r="J323" s="205"/>
      <c r="K323" s="205"/>
      <c r="L323" s="210"/>
      <c r="M323" s="211"/>
      <c r="N323" s="212"/>
      <c r="O323" s="212"/>
      <c r="P323" s="212"/>
      <c r="Q323" s="212"/>
      <c r="R323" s="212"/>
      <c r="S323" s="212"/>
      <c r="T323" s="213"/>
      <c r="AT323" s="214" t="s">
        <v>180</v>
      </c>
      <c r="AU323" s="214" t="s">
        <v>87</v>
      </c>
      <c r="AV323" s="12" t="s">
        <v>85</v>
      </c>
      <c r="AW323" s="12" t="s">
        <v>32</v>
      </c>
      <c r="AX323" s="12" t="s">
        <v>77</v>
      </c>
      <c r="AY323" s="214" t="s">
        <v>171</v>
      </c>
    </row>
    <row r="324" spans="1:65" s="12" customFormat="1" ht="22.5">
      <c r="B324" s="204"/>
      <c r="C324" s="205"/>
      <c r="D324" s="206" t="s">
        <v>180</v>
      </c>
      <c r="E324" s="207" t="s">
        <v>1</v>
      </c>
      <c r="F324" s="208" t="s">
        <v>2224</v>
      </c>
      <c r="G324" s="205"/>
      <c r="H324" s="207" t="s">
        <v>1</v>
      </c>
      <c r="I324" s="209"/>
      <c r="J324" s="205"/>
      <c r="K324" s="205"/>
      <c r="L324" s="210"/>
      <c r="M324" s="211"/>
      <c r="N324" s="212"/>
      <c r="O324" s="212"/>
      <c r="P324" s="212"/>
      <c r="Q324" s="212"/>
      <c r="R324" s="212"/>
      <c r="S324" s="212"/>
      <c r="T324" s="213"/>
      <c r="AT324" s="214" t="s">
        <v>180</v>
      </c>
      <c r="AU324" s="214" t="s">
        <v>87</v>
      </c>
      <c r="AV324" s="12" t="s">
        <v>85</v>
      </c>
      <c r="AW324" s="12" t="s">
        <v>32</v>
      </c>
      <c r="AX324" s="12" t="s">
        <v>77</v>
      </c>
      <c r="AY324" s="214" t="s">
        <v>171</v>
      </c>
    </row>
    <row r="325" spans="1:65" s="12" customFormat="1" ht="22.5">
      <c r="B325" s="204"/>
      <c r="C325" s="205"/>
      <c r="D325" s="206" t="s">
        <v>180</v>
      </c>
      <c r="E325" s="207" t="s">
        <v>1</v>
      </c>
      <c r="F325" s="208" t="s">
        <v>2225</v>
      </c>
      <c r="G325" s="205"/>
      <c r="H325" s="207" t="s">
        <v>1</v>
      </c>
      <c r="I325" s="209"/>
      <c r="J325" s="205"/>
      <c r="K325" s="205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180</v>
      </c>
      <c r="AU325" s="214" t="s">
        <v>87</v>
      </c>
      <c r="AV325" s="12" t="s">
        <v>85</v>
      </c>
      <c r="AW325" s="12" t="s">
        <v>32</v>
      </c>
      <c r="AX325" s="12" t="s">
        <v>77</v>
      </c>
      <c r="AY325" s="214" t="s">
        <v>171</v>
      </c>
    </row>
    <row r="326" spans="1:65" s="12" customFormat="1" ht="22.5">
      <c r="B326" s="204"/>
      <c r="C326" s="205"/>
      <c r="D326" s="206" t="s">
        <v>180</v>
      </c>
      <c r="E326" s="207" t="s">
        <v>1</v>
      </c>
      <c r="F326" s="208" t="s">
        <v>2226</v>
      </c>
      <c r="G326" s="205"/>
      <c r="H326" s="207" t="s">
        <v>1</v>
      </c>
      <c r="I326" s="209"/>
      <c r="J326" s="205"/>
      <c r="K326" s="205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180</v>
      </c>
      <c r="AU326" s="214" t="s">
        <v>87</v>
      </c>
      <c r="AV326" s="12" t="s">
        <v>85</v>
      </c>
      <c r="AW326" s="12" t="s">
        <v>32</v>
      </c>
      <c r="AX326" s="12" t="s">
        <v>77</v>
      </c>
      <c r="AY326" s="214" t="s">
        <v>171</v>
      </c>
    </row>
    <row r="327" spans="1:65" s="12" customFormat="1" ht="22.5">
      <c r="B327" s="204"/>
      <c r="C327" s="205"/>
      <c r="D327" s="206" t="s">
        <v>180</v>
      </c>
      <c r="E327" s="207" t="s">
        <v>1</v>
      </c>
      <c r="F327" s="208" t="s">
        <v>2227</v>
      </c>
      <c r="G327" s="205"/>
      <c r="H327" s="207" t="s">
        <v>1</v>
      </c>
      <c r="I327" s="209"/>
      <c r="J327" s="205"/>
      <c r="K327" s="205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180</v>
      </c>
      <c r="AU327" s="214" t="s">
        <v>87</v>
      </c>
      <c r="AV327" s="12" t="s">
        <v>85</v>
      </c>
      <c r="AW327" s="12" t="s">
        <v>32</v>
      </c>
      <c r="AX327" s="12" t="s">
        <v>77</v>
      </c>
      <c r="AY327" s="214" t="s">
        <v>171</v>
      </c>
    </row>
    <row r="328" spans="1:65" s="1" customFormat="1" ht="24.2" customHeight="1">
      <c r="A328" s="34"/>
      <c r="B328" s="35"/>
      <c r="C328" s="192" t="s">
        <v>566</v>
      </c>
      <c r="D328" s="192" t="s">
        <v>173</v>
      </c>
      <c r="E328" s="193" t="s">
        <v>2232</v>
      </c>
      <c r="F328" s="194" t="s">
        <v>2233</v>
      </c>
      <c r="G328" s="195" t="s">
        <v>308</v>
      </c>
      <c r="H328" s="196">
        <v>1</v>
      </c>
      <c r="I328" s="197">
        <v>792</v>
      </c>
      <c r="J328" s="196">
        <f>ROUND(I328*H328,2)</f>
        <v>792</v>
      </c>
      <c r="K328" s="194" t="s">
        <v>1</v>
      </c>
      <c r="L328" s="39"/>
      <c r="M328" s="198" t="s">
        <v>1</v>
      </c>
      <c r="N328" s="199" t="s">
        <v>42</v>
      </c>
      <c r="O328" s="71"/>
      <c r="P328" s="200">
        <f>O328*H328</f>
        <v>0</v>
      </c>
      <c r="Q328" s="200">
        <v>2.5000000000000001E-3</v>
      </c>
      <c r="R328" s="200">
        <f>Q328*H328</f>
        <v>2.5000000000000001E-3</v>
      </c>
      <c r="S328" s="200">
        <v>0</v>
      </c>
      <c r="T328" s="201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2" t="s">
        <v>264</v>
      </c>
      <c r="AT328" s="202" t="s">
        <v>173</v>
      </c>
      <c r="AU328" s="202" t="s">
        <v>87</v>
      </c>
      <c r="AY328" s="17" t="s">
        <v>171</v>
      </c>
      <c r="BE328" s="203">
        <f>IF(N328="základní",J328,0)</f>
        <v>792</v>
      </c>
      <c r="BF328" s="203">
        <f>IF(N328="snížená",J328,0)</f>
        <v>0</v>
      </c>
      <c r="BG328" s="203">
        <f>IF(N328="zákl. přenesená",J328,0)</f>
        <v>0</v>
      </c>
      <c r="BH328" s="203">
        <f>IF(N328="sníž. přenesená",J328,0)</f>
        <v>0</v>
      </c>
      <c r="BI328" s="203">
        <f>IF(N328="nulová",J328,0)</f>
        <v>0</v>
      </c>
      <c r="BJ328" s="17" t="s">
        <v>85</v>
      </c>
      <c r="BK328" s="203">
        <f>ROUND(I328*H328,2)</f>
        <v>792</v>
      </c>
      <c r="BL328" s="17" t="s">
        <v>264</v>
      </c>
      <c r="BM328" s="202" t="s">
        <v>2234</v>
      </c>
    </row>
    <row r="329" spans="1:65" s="12" customFormat="1" ht="11.25">
      <c r="B329" s="204"/>
      <c r="C329" s="205"/>
      <c r="D329" s="206" t="s">
        <v>180</v>
      </c>
      <c r="E329" s="207" t="s">
        <v>1</v>
      </c>
      <c r="F329" s="208" t="s">
        <v>2216</v>
      </c>
      <c r="G329" s="205"/>
      <c r="H329" s="207" t="s">
        <v>1</v>
      </c>
      <c r="I329" s="209"/>
      <c r="J329" s="205"/>
      <c r="K329" s="205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180</v>
      </c>
      <c r="AU329" s="214" t="s">
        <v>87</v>
      </c>
      <c r="AV329" s="12" t="s">
        <v>85</v>
      </c>
      <c r="AW329" s="12" t="s">
        <v>32</v>
      </c>
      <c r="AX329" s="12" t="s">
        <v>77</v>
      </c>
      <c r="AY329" s="214" t="s">
        <v>171</v>
      </c>
    </row>
    <row r="330" spans="1:65" s="12" customFormat="1" ht="11.25">
      <c r="B330" s="204"/>
      <c r="C330" s="205"/>
      <c r="D330" s="206" t="s">
        <v>180</v>
      </c>
      <c r="E330" s="207" t="s">
        <v>1</v>
      </c>
      <c r="F330" s="208" t="s">
        <v>2235</v>
      </c>
      <c r="G330" s="205"/>
      <c r="H330" s="207" t="s">
        <v>1</v>
      </c>
      <c r="I330" s="209"/>
      <c r="J330" s="205"/>
      <c r="K330" s="205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180</v>
      </c>
      <c r="AU330" s="214" t="s">
        <v>87</v>
      </c>
      <c r="AV330" s="12" t="s">
        <v>85</v>
      </c>
      <c r="AW330" s="12" t="s">
        <v>32</v>
      </c>
      <c r="AX330" s="12" t="s">
        <v>77</v>
      </c>
      <c r="AY330" s="214" t="s">
        <v>171</v>
      </c>
    </row>
    <row r="331" spans="1:65" s="13" customFormat="1" ht="11.25">
      <c r="B331" s="215"/>
      <c r="C331" s="216"/>
      <c r="D331" s="206" t="s">
        <v>180</v>
      </c>
      <c r="E331" s="217" t="s">
        <v>1</v>
      </c>
      <c r="F331" s="218" t="s">
        <v>85</v>
      </c>
      <c r="G331" s="216"/>
      <c r="H331" s="219">
        <v>1</v>
      </c>
      <c r="I331" s="220"/>
      <c r="J331" s="216"/>
      <c r="K331" s="216"/>
      <c r="L331" s="221"/>
      <c r="M331" s="222"/>
      <c r="N331" s="223"/>
      <c r="O331" s="223"/>
      <c r="P331" s="223"/>
      <c r="Q331" s="223"/>
      <c r="R331" s="223"/>
      <c r="S331" s="223"/>
      <c r="T331" s="224"/>
      <c r="AT331" s="225" t="s">
        <v>180</v>
      </c>
      <c r="AU331" s="225" t="s">
        <v>87</v>
      </c>
      <c r="AV331" s="13" t="s">
        <v>87</v>
      </c>
      <c r="AW331" s="13" t="s">
        <v>32</v>
      </c>
      <c r="AX331" s="13" t="s">
        <v>85</v>
      </c>
      <c r="AY331" s="225" t="s">
        <v>171</v>
      </c>
    </row>
    <row r="332" spans="1:65" s="12" customFormat="1" ht="11.25">
      <c r="B332" s="204"/>
      <c r="C332" s="205"/>
      <c r="D332" s="206" t="s">
        <v>180</v>
      </c>
      <c r="E332" s="207" t="s">
        <v>1</v>
      </c>
      <c r="F332" s="208" t="s">
        <v>35</v>
      </c>
      <c r="G332" s="205"/>
      <c r="H332" s="207" t="s">
        <v>1</v>
      </c>
      <c r="I332" s="209"/>
      <c r="J332" s="205"/>
      <c r="K332" s="205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180</v>
      </c>
      <c r="AU332" s="214" t="s">
        <v>87</v>
      </c>
      <c r="AV332" s="12" t="s">
        <v>85</v>
      </c>
      <c r="AW332" s="12" t="s">
        <v>32</v>
      </c>
      <c r="AX332" s="12" t="s">
        <v>77</v>
      </c>
      <c r="AY332" s="214" t="s">
        <v>171</v>
      </c>
    </row>
    <row r="333" spans="1:65" s="12" customFormat="1" ht="11.25">
      <c r="B333" s="204"/>
      <c r="C333" s="205"/>
      <c r="D333" s="206" t="s">
        <v>180</v>
      </c>
      <c r="E333" s="207" t="s">
        <v>1</v>
      </c>
      <c r="F333" s="208" t="s">
        <v>2222</v>
      </c>
      <c r="G333" s="205"/>
      <c r="H333" s="207" t="s">
        <v>1</v>
      </c>
      <c r="I333" s="209"/>
      <c r="J333" s="205"/>
      <c r="K333" s="205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180</v>
      </c>
      <c r="AU333" s="214" t="s">
        <v>87</v>
      </c>
      <c r="AV333" s="12" t="s">
        <v>85</v>
      </c>
      <c r="AW333" s="12" t="s">
        <v>32</v>
      </c>
      <c r="AX333" s="12" t="s">
        <v>77</v>
      </c>
      <c r="AY333" s="214" t="s">
        <v>171</v>
      </c>
    </row>
    <row r="334" spans="1:65" s="12" customFormat="1" ht="22.5">
      <c r="B334" s="204"/>
      <c r="C334" s="205"/>
      <c r="D334" s="206" t="s">
        <v>180</v>
      </c>
      <c r="E334" s="207" t="s">
        <v>1</v>
      </c>
      <c r="F334" s="208" t="s">
        <v>2223</v>
      </c>
      <c r="G334" s="205"/>
      <c r="H334" s="207" t="s">
        <v>1</v>
      </c>
      <c r="I334" s="209"/>
      <c r="J334" s="205"/>
      <c r="K334" s="205"/>
      <c r="L334" s="210"/>
      <c r="M334" s="211"/>
      <c r="N334" s="212"/>
      <c r="O334" s="212"/>
      <c r="P334" s="212"/>
      <c r="Q334" s="212"/>
      <c r="R334" s="212"/>
      <c r="S334" s="212"/>
      <c r="T334" s="213"/>
      <c r="AT334" s="214" t="s">
        <v>180</v>
      </c>
      <c r="AU334" s="214" t="s">
        <v>87</v>
      </c>
      <c r="AV334" s="12" t="s">
        <v>85</v>
      </c>
      <c r="AW334" s="12" t="s">
        <v>32</v>
      </c>
      <c r="AX334" s="12" t="s">
        <v>77</v>
      </c>
      <c r="AY334" s="214" t="s">
        <v>171</v>
      </c>
    </row>
    <row r="335" spans="1:65" s="12" customFormat="1" ht="22.5">
      <c r="B335" s="204"/>
      <c r="C335" s="205"/>
      <c r="D335" s="206" t="s">
        <v>180</v>
      </c>
      <c r="E335" s="207" t="s">
        <v>1</v>
      </c>
      <c r="F335" s="208" t="s">
        <v>2224</v>
      </c>
      <c r="G335" s="205"/>
      <c r="H335" s="207" t="s">
        <v>1</v>
      </c>
      <c r="I335" s="209"/>
      <c r="J335" s="205"/>
      <c r="K335" s="205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180</v>
      </c>
      <c r="AU335" s="214" t="s">
        <v>87</v>
      </c>
      <c r="AV335" s="12" t="s">
        <v>85</v>
      </c>
      <c r="AW335" s="12" t="s">
        <v>32</v>
      </c>
      <c r="AX335" s="12" t="s">
        <v>77</v>
      </c>
      <c r="AY335" s="214" t="s">
        <v>171</v>
      </c>
    </row>
    <row r="336" spans="1:65" s="12" customFormat="1" ht="22.5">
      <c r="B336" s="204"/>
      <c r="C336" s="205"/>
      <c r="D336" s="206" t="s">
        <v>180</v>
      </c>
      <c r="E336" s="207" t="s">
        <v>1</v>
      </c>
      <c r="F336" s="208" t="s">
        <v>2225</v>
      </c>
      <c r="G336" s="205"/>
      <c r="H336" s="207" t="s">
        <v>1</v>
      </c>
      <c r="I336" s="209"/>
      <c r="J336" s="205"/>
      <c r="K336" s="205"/>
      <c r="L336" s="210"/>
      <c r="M336" s="211"/>
      <c r="N336" s="212"/>
      <c r="O336" s="212"/>
      <c r="P336" s="212"/>
      <c r="Q336" s="212"/>
      <c r="R336" s="212"/>
      <c r="S336" s="212"/>
      <c r="T336" s="213"/>
      <c r="AT336" s="214" t="s">
        <v>180</v>
      </c>
      <c r="AU336" s="214" t="s">
        <v>87</v>
      </c>
      <c r="AV336" s="12" t="s">
        <v>85</v>
      </c>
      <c r="AW336" s="12" t="s">
        <v>32</v>
      </c>
      <c r="AX336" s="12" t="s">
        <v>77</v>
      </c>
      <c r="AY336" s="214" t="s">
        <v>171</v>
      </c>
    </row>
    <row r="337" spans="1:65" s="12" customFormat="1" ht="22.5">
      <c r="B337" s="204"/>
      <c r="C337" s="205"/>
      <c r="D337" s="206" t="s">
        <v>180</v>
      </c>
      <c r="E337" s="207" t="s">
        <v>1</v>
      </c>
      <c r="F337" s="208" t="s">
        <v>2226</v>
      </c>
      <c r="G337" s="205"/>
      <c r="H337" s="207" t="s">
        <v>1</v>
      </c>
      <c r="I337" s="209"/>
      <c r="J337" s="205"/>
      <c r="K337" s="205"/>
      <c r="L337" s="210"/>
      <c r="M337" s="211"/>
      <c r="N337" s="212"/>
      <c r="O337" s="212"/>
      <c r="P337" s="212"/>
      <c r="Q337" s="212"/>
      <c r="R337" s="212"/>
      <c r="S337" s="212"/>
      <c r="T337" s="213"/>
      <c r="AT337" s="214" t="s">
        <v>180</v>
      </c>
      <c r="AU337" s="214" t="s">
        <v>87</v>
      </c>
      <c r="AV337" s="12" t="s">
        <v>85</v>
      </c>
      <c r="AW337" s="12" t="s">
        <v>32</v>
      </c>
      <c r="AX337" s="12" t="s">
        <v>77</v>
      </c>
      <c r="AY337" s="214" t="s">
        <v>171</v>
      </c>
    </row>
    <row r="338" spans="1:65" s="12" customFormat="1" ht="22.5">
      <c r="B338" s="204"/>
      <c r="C338" s="205"/>
      <c r="D338" s="206" t="s">
        <v>180</v>
      </c>
      <c r="E338" s="207" t="s">
        <v>1</v>
      </c>
      <c r="F338" s="208" t="s">
        <v>2227</v>
      </c>
      <c r="G338" s="205"/>
      <c r="H338" s="207" t="s">
        <v>1</v>
      </c>
      <c r="I338" s="209"/>
      <c r="J338" s="205"/>
      <c r="K338" s="205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180</v>
      </c>
      <c r="AU338" s="214" t="s">
        <v>87</v>
      </c>
      <c r="AV338" s="12" t="s">
        <v>85</v>
      </c>
      <c r="AW338" s="12" t="s">
        <v>32</v>
      </c>
      <c r="AX338" s="12" t="s">
        <v>77</v>
      </c>
      <c r="AY338" s="214" t="s">
        <v>171</v>
      </c>
    </row>
    <row r="339" spans="1:65" s="1" customFormat="1" ht="24.2" customHeight="1">
      <c r="A339" s="34"/>
      <c r="B339" s="35"/>
      <c r="C339" s="192" t="s">
        <v>574</v>
      </c>
      <c r="D339" s="192" t="s">
        <v>173</v>
      </c>
      <c r="E339" s="193" t="s">
        <v>2236</v>
      </c>
      <c r="F339" s="194" t="s">
        <v>2237</v>
      </c>
      <c r="G339" s="195" t="s">
        <v>308</v>
      </c>
      <c r="H339" s="196">
        <v>1</v>
      </c>
      <c r="I339" s="197">
        <v>1793</v>
      </c>
      <c r="J339" s="196">
        <f>ROUND(I339*H339,2)</f>
        <v>1793</v>
      </c>
      <c r="K339" s="194" t="s">
        <v>1</v>
      </c>
      <c r="L339" s="39"/>
      <c r="M339" s="198" t="s">
        <v>1</v>
      </c>
      <c r="N339" s="199" t="s">
        <v>42</v>
      </c>
      <c r="O339" s="71"/>
      <c r="P339" s="200">
        <f>O339*H339</f>
        <v>0</v>
      </c>
      <c r="Q339" s="200">
        <v>1.9E-3</v>
      </c>
      <c r="R339" s="200">
        <f>Q339*H339</f>
        <v>1.9E-3</v>
      </c>
      <c r="S339" s="200">
        <v>0</v>
      </c>
      <c r="T339" s="201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2" t="s">
        <v>264</v>
      </c>
      <c r="AT339" s="202" t="s">
        <v>173</v>
      </c>
      <c r="AU339" s="202" t="s">
        <v>87</v>
      </c>
      <c r="AY339" s="17" t="s">
        <v>171</v>
      </c>
      <c r="BE339" s="203">
        <f>IF(N339="základní",J339,0)</f>
        <v>1793</v>
      </c>
      <c r="BF339" s="203">
        <f>IF(N339="snížená",J339,0)</f>
        <v>0</v>
      </c>
      <c r="BG339" s="203">
        <f>IF(N339="zákl. přenesená",J339,0)</f>
        <v>0</v>
      </c>
      <c r="BH339" s="203">
        <f>IF(N339="sníž. přenesená",J339,0)</f>
        <v>0</v>
      </c>
      <c r="BI339" s="203">
        <f>IF(N339="nulová",J339,0)</f>
        <v>0</v>
      </c>
      <c r="BJ339" s="17" t="s">
        <v>85</v>
      </c>
      <c r="BK339" s="203">
        <f>ROUND(I339*H339,2)</f>
        <v>1793</v>
      </c>
      <c r="BL339" s="17" t="s">
        <v>264</v>
      </c>
      <c r="BM339" s="202" t="s">
        <v>2238</v>
      </c>
    </row>
    <row r="340" spans="1:65" s="12" customFormat="1" ht="11.25">
      <c r="B340" s="204"/>
      <c r="C340" s="205"/>
      <c r="D340" s="206" t="s">
        <v>180</v>
      </c>
      <c r="E340" s="207" t="s">
        <v>1</v>
      </c>
      <c r="F340" s="208" t="s">
        <v>2219</v>
      </c>
      <c r="G340" s="205"/>
      <c r="H340" s="207" t="s">
        <v>1</v>
      </c>
      <c r="I340" s="209"/>
      <c r="J340" s="205"/>
      <c r="K340" s="205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180</v>
      </c>
      <c r="AU340" s="214" t="s">
        <v>87</v>
      </c>
      <c r="AV340" s="12" t="s">
        <v>85</v>
      </c>
      <c r="AW340" s="12" t="s">
        <v>32</v>
      </c>
      <c r="AX340" s="12" t="s">
        <v>77</v>
      </c>
      <c r="AY340" s="214" t="s">
        <v>171</v>
      </c>
    </row>
    <row r="341" spans="1:65" s="12" customFormat="1" ht="11.25">
      <c r="B341" s="204"/>
      <c r="C341" s="205"/>
      <c r="D341" s="206" t="s">
        <v>180</v>
      </c>
      <c r="E341" s="207" t="s">
        <v>1</v>
      </c>
      <c r="F341" s="208" t="s">
        <v>2239</v>
      </c>
      <c r="G341" s="205"/>
      <c r="H341" s="207" t="s">
        <v>1</v>
      </c>
      <c r="I341" s="209"/>
      <c r="J341" s="205"/>
      <c r="K341" s="205"/>
      <c r="L341" s="210"/>
      <c r="M341" s="211"/>
      <c r="N341" s="212"/>
      <c r="O341" s="212"/>
      <c r="P341" s="212"/>
      <c r="Q341" s="212"/>
      <c r="R341" s="212"/>
      <c r="S341" s="212"/>
      <c r="T341" s="213"/>
      <c r="AT341" s="214" t="s">
        <v>180</v>
      </c>
      <c r="AU341" s="214" t="s">
        <v>87</v>
      </c>
      <c r="AV341" s="12" t="s">
        <v>85</v>
      </c>
      <c r="AW341" s="12" t="s">
        <v>32</v>
      </c>
      <c r="AX341" s="12" t="s">
        <v>77</v>
      </c>
      <c r="AY341" s="214" t="s">
        <v>171</v>
      </c>
    </row>
    <row r="342" spans="1:65" s="13" customFormat="1" ht="11.25">
      <c r="B342" s="215"/>
      <c r="C342" s="216"/>
      <c r="D342" s="206" t="s">
        <v>180</v>
      </c>
      <c r="E342" s="217" t="s">
        <v>1</v>
      </c>
      <c r="F342" s="218" t="s">
        <v>85</v>
      </c>
      <c r="G342" s="216"/>
      <c r="H342" s="219">
        <v>1</v>
      </c>
      <c r="I342" s="220"/>
      <c r="J342" s="216"/>
      <c r="K342" s="216"/>
      <c r="L342" s="221"/>
      <c r="M342" s="222"/>
      <c r="N342" s="223"/>
      <c r="O342" s="223"/>
      <c r="P342" s="223"/>
      <c r="Q342" s="223"/>
      <c r="R342" s="223"/>
      <c r="S342" s="223"/>
      <c r="T342" s="224"/>
      <c r="AT342" s="225" t="s">
        <v>180</v>
      </c>
      <c r="AU342" s="225" t="s">
        <v>87</v>
      </c>
      <c r="AV342" s="13" t="s">
        <v>87</v>
      </c>
      <c r="AW342" s="13" t="s">
        <v>32</v>
      </c>
      <c r="AX342" s="13" t="s">
        <v>85</v>
      </c>
      <c r="AY342" s="225" t="s">
        <v>171</v>
      </c>
    </row>
    <row r="343" spans="1:65" s="12" customFormat="1" ht="11.25">
      <c r="B343" s="204"/>
      <c r="C343" s="205"/>
      <c r="D343" s="206" t="s">
        <v>180</v>
      </c>
      <c r="E343" s="207" t="s">
        <v>1</v>
      </c>
      <c r="F343" s="208" t="s">
        <v>35</v>
      </c>
      <c r="G343" s="205"/>
      <c r="H343" s="207" t="s">
        <v>1</v>
      </c>
      <c r="I343" s="209"/>
      <c r="J343" s="205"/>
      <c r="K343" s="205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180</v>
      </c>
      <c r="AU343" s="214" t="s">
        <v>87</v>
      </c>
      <c r="AV343" s="12" t="s">
        <v>85</v>
      </c>
      <c r="AW343" s="12" t="s">
        <v>32</v>
      </c>
      <c r="AX343" s="12" t="s">
        <v>77</v>
      </c>
      <c r="AY343" s="214" t="s">
        <v>171</v>
      </c>
    </row>
    <row r="344" spans="1:65" s="12" customFormat="1" ht="11.25">
      <c r="B344" s="204"/>
      <c r="C344" s="205"/>
      <c r="D344" s="206" t="s">
        <v>180</v>
      </c>
      <c r="E344" s="207" t="s">
        <v>1</v>
      </c>
      <c r="F344" s="208" t="s">
        <v>2222</v>
      </c>
      <c r="G344" s="205"/>
      <c r="H344" s="207" t="s">
        <v>1</v>
      </c>
      <c r="I344" s="209"/>
      <c r="J344" s="205"/>
      <c r="K344" s="205"/>
      <c r="L344" s="210"/>
      <c r="M344" s="211"/>
      <c r="N344" s="212"/>
      <c r="O344" s="212"/>
      <c r="P344" s="212"/>
      <c r="Q344" s="212"/>
      <c r="R344" s="212"/>
      <c r="S344" s="212"/>
      <c r="T344" s="213"/>
      <c r="AT344" s="214" t="s">
        <v>180</v>
      </c>
      <c r="AU344" s="214" t="s">
        <v>87</v>
      </c>
      <c r="AV344" s="12" t="s">
        <v>85</v>
      </c>
      <c r="AW344" s="12" t="s">
        <v>32</v>
      </c>
      <c r="AX344" s="12" t="s">
        <v>77</v>
      </c>
      <c r="AY344" s="214" t="s">
        <v>171</v>
      </c>
    </row>
    <row r="345" spans="1:65" s="12" customFormat="1" ht="22.5">
      <c r="B345" s="204"/>
      <c r="C345" s="205"/>
      <c r="D345" s="206" t="s">
        <v>180</v>
      </c>
      <c r="E345" s="207" t="s">
        <v>1</v>
      </c>
      <c r="F345" s="208" t="s">
        <v>2223</v>
      </c>
      <c r="G345" s="205"/>
      <c r="H345" s="207" t="s">
        <v>1</v>
      </c>
      <c r="I345" s="209"/>
      <c r="J345" s="205"/>
      <c r="K345" s="205"/>
      <c r="L345" s="210"/>
      <c r="M345" s="211"/>
      <c r="N345" s="212"/>
      <c r="O345" s="212"/>
      <c r="P345" s="212"/>
      <c r="Q345" s="212"/>
      <c r="R345" s="212"/>
      <c r="S345" s="212"/>
      <c r="T345" s="213"/>
      <c r="AT345" s="214" t="s">
        <v>180</v>
      </c>
      <c r="AU345" s="214" t="s">
        <v>87</v>
      </c>
      <c r="AV345" s="12" t="s">
        <v>85</v>
      </c>
      <c r="AW345" s="12" t="s">
        <v>32</v>
      </c>
      <c r="AX345" s="12" t="s">
        <v>77</v>
      </c>
      <c r="AY345" s="214" t="s">
        <v>171</v>
      </c>
    </row>
    <row r="346" spans="1:65" s="12" customFormat="1" ht="22.5">
      <c r="B346" s="204"/>
      <c r="C346" s="205"/>
      <c r="D346" s="206" t="s">
        <v>180</v>
      </c>
      <c r="E346" s="207" t="s">
        <v>1</v>
      </c>
      <c r="F346" s="208" t="s">
        <v>2224</v>
      </c>
      <c r="G346" s="205"/>
      <c r="H346" s="207" t="s">
        <v>1</v>
      </c>
      <c r="I346" s="209"/>
      <c r="J346" s="205"/>
      <c r="K346" s="205"/>
      <c r="L346" s="210"/>
      <c r="M346" s="211"/>
      <c r="N346" s="212"/>
      <c r="O346" s="212"/>
      <c r="P346" s="212"/>
      <c r="Q346" s="212"/>
      <c r="R346" s="212"/>
      <c r="S346" s="212"/>
      <c r="T346" s="213"/>
      <c r="AT346" s="214" t="s">
        <v>180</v>
      </c>
      <c r="AU346" s="214" t="s">
        <v>87</v>
      </c>
      <c r="AV346" s="12" t="s">
        <v>85</v>
      </c>
      <c r="AW346" s="12" t="s">
        <v>32</v>
      </c>
      <c r="AX346" s="12" t="s">
        <v>77</v>
      </c>
      <c r="AY346" s="214" t="s">
        <v>171</v>
      </c>
    </row>
    <row r="347" spans="1:65" s="12" customFormat="1" ht="22.5">
      <c r="B347" s="204"/>
      <c r="C347" s="205"/>
      <c r="D347" s="206" t="s">
        <v>180</v>
      </c>
      <c r="E347" s="207" t="s">
        <v>1</v>
      </c>
      <c r="F347" s="208" t="s">
        <v>2225</v>
      </c>
      <c r="G347" s="205"/>
      <c r="H347" s="207" t="s">
        <v>1</v>
      </c>
      <c r="I347" s="209"/>
      <c r="J347" s="205"/>
      <c r="K347" s="205"/>
      <c r="L347" s="210"/>
      <c r="M347" s="211"/>
      <c r="N347" s="212"/>
      <c r="O347" s="212"/>
      <c r="P347" s="212"/>
      <c r="Q347" s="212"/>
      <c r="R347" s="212"/>
      <c r="S347" s="212"/>
      <c r="T347" s="213"/>
      <c r="AT347" s="214" t="s">
        <v>180</v>
      </c>
      <c r="AU347" s="214" t="s">
        <v>87</v>
      </c>
      <c r="AV347" s="12" t="s">
        <v>85</v>
      </c>
      <c r="AW347" s="12" t="s">
        <v>32</v>
      </c>
      <c r="AX347" s="12" t="s">
        <v>77</v>
      </c>
      <c r="AY347" s="214" t="s">
        <v>171</v>
      </c>
    </row>
    <row r="348" spans="1:65" s="12" customFormat="1" ht="22.5">
      <c r="B348" s="204"/>
      <c r="C348" s="205"/>
      <c r="D348" s="206" t="s">
        <v>180</v>
      </c>
      <c r="E348" s="207" t="s">
        <v>1</v>
      </c>
      <c r="F348" s="208" t="s">
        <v>2226</v>
      </c>
      <c r="G348" s="205"/>
      <c r="H348" s="207" t="s">
        <v>1</v>
      </c>
      <c r="I348" s="209"/>
      <c r="J348" s="205"/>
      <c r="K348" s="205"/>
      <c r="L348" s="210"/>
      <c r="M348" s="211"/>
      <c r="N348" s="212"/>
      <c r="O348" s="212"/>
      <c r="P348" s="212"/>
      <c r="Q348" s="212"/>
      <c r="R348" s="212"/>
      <c r="S348" s="212"/>
      <c r="T348" s="213"/>
      <c r="AT348" s="214" t="s">
        <v>180</v>
      </c>
      <c r="AU348" s="214" t="s">
        <v>87</v>
      </c>
      <c r="AV348" s="12" t="s">
        <v>85</v>
      </c>
      <c r="AW348" s="12" t="s">
        <v>32</v>
      </c>
      <c r="AX348" s="12" t="s">
        <v>77</v>
      </c>
      <c r="AY348" s="214" t="s">
        <v>171</v>
      </c>
    </row>
    <row r="349" spans="1:65" s="12" customFormat="1" ht="22.5">
      <c r="B349" s="204"/>
      <c r="C349" s="205"/>
      <c r="D349" s="206" t="s">
        <v>180</v>
      </c>
      <c r="E349" s="207" t="s">
        <v>1</v>
      </c>
      <c r="F349" s="208" t="s">
        <v>2227</v>
      </c>
      <c r="G349" s="205"/>
      <c r="H349" s="207" t="s">
        <v>1</v>
      </c>
      <c r="I349" s="209"/>
      <c r="J349" s="205"/>
      <c r="K349" s="205"/>
      <c r="L349" s="210"/>
      <c r="M349" s="211"/>
      <c r="N349" s="212"/>
      <c r="O349" s="212"/>
      <c r="P349" s="212"/>
      <c r="Q349" s="212"/>
      <c r="R349" s="212"/>
      <c r="S349" s="212"/>
      <c r="T349" s="213"/>
      <c r="AT349" s="214" t="s">
        <v>180</v>
      </c>
      <c r="AU349" s="214" t="s">
        <v>87</v>
      </c>
      <c r="AV349" s="12" t="s">
        <v>85</v>
      </c>
      <c r="AW349" s="12" t="s">
        <v>32</v>
      </c>
      <c r="AX349" s="12" t="s">
        <v>77</v>
      </c>
      <c r="AY349" s="214" t="s">
        <v>171</v>
      </c>
    </row>
    <row r="350" spans="1:65" s="1" customFormat="1" ht="24.2" customHeight="1">
      <c r="A350" s="34"/>
      <c r="B350" s="35"/>
      <c r="C350" s="192" t="s">
        <v>579</v>
      </c>
      <c r="D350" s="192" t="s">
        <v>173</v>
      </c>
      <c r="E350" s="193" t="s">
        <v>2240</v>
      </c>
      <c r="F350" s="194" t="s">
        <v>2241</v>
      </c>
      <c r="G350" s="195" t="s">
        <v>308</v>
      </c>
      <c r="H350" s="196">
        <v>12</v>
      </c>
      <c r="I350" s="197">
        <v>1562</v>
      </c>
      <c r="J350" s="196">
        <f>ROUND(I350*H350,2)</f>
        <v>18744</v>
      </c>
      <c r="K350" s="194" t="s">
        <v>1</v>
      </c>
      <c r="L350" s="39"/>
      <c r="M350" s="198" t="s">
        <v>1</v>
      </c>
      <c r="N350" s="199" t="s">
        <v>42</v>
      </c>
      <c r="O350" s="71"/>
      <c r="P350" s="200">
        <f>O350*H350</f>
        <v>0</v>
      </c>
      <c r="Q350" s="200">
        <v>2.5000000000000001E-3</v>
      </c>
      <c r="R350" s="200">
        <f>Q350*H350</f>
        <v>0.03</v>
      </c>
      <c r="S350" s="200">
        <v>0</v>
      </c>
      <c r="T350" s="201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2" t="s">
        <v>264</v>
      </c>
      <c r="AT350" s="202" t="s">
        <v>173</v>
      </c>
      <c r="AU350" s="202" t="s">
        <v>87</v>
      </c>
      <c r="AY350" s="17" t="s">
        <v>171</v>
      </c>
      <c r="BE350" s="203">
        <f>IF(N350="základní",J350,0)</f>
        <v>18744</v>
      </c>
      <c r="BF350" s="203">
        <f>IF(N350="snížená",J350,0)</f>
        <v>0</v>
      </c>
      <c r="BG350" s="203">
        <f>IF(N350="zákl. přenesená",J350,0)</f>
        <v>0</v>
      </c>
      <c r="BH350" s="203">
        <f>IF(N350="sníž. přenesená",J350,0)</f>
        <v>0</v>
      </c>
      <c r="BI350" s="203">
        <f>IF(N350="nulová",J350,0)</f>
        <v>0</v>
      </c>
      <c r="BJ350" s="17" t="s">
        <v>85</v>
      </c>
      <c r="BK350" s="203">
        <f>ROUND(I350*H350,2)</f>
        <v>18744</v>
      </c>
      <c r="BL350" s="17" t="s">
        <v>264</v>
      </c>
      <c r="BM350" s="202" t="s">
        <v>2242</v>
      </c>
    </row>
    <row r="351" spans="1:65" s="12" customFormat="1" ht="11.25">
      <c r="B351" s="204"/>
      <c r="C351" s="205"/>
      <c r="D351" s="206" t="s">
        <v>180</v>
      </c>
      <c r="E351" s="207" t="s">
        <v>1</v>
      </c>
      <c r="F351" s="208" t="s">
        <v>2216</v>
      </c>
      <c r="G351" s="205"/>
      <c r="H351" s="207" t="s">
        <v>1</v>
      </c>
      <c r="I351" s="209"/>
      <c r="J351" s="205"/>
      <c r="K351" s="205"/>
      <c r="L351" s="210"/>
      <c r="M351" s="211"/>
      <c r="N351" s="212"/>
      <c r="O351" s="212"/>
      <c r="P351" s="212"/>
      <c r="Q351" s="212"/>
      <c r="R351" s="212"/>
      <c r="S351" s="212"/>
      <c r="T351" s="213"/>
      <c r="AT351" s="214" t="s">
        <v>180</v>
      </c>
      <c r="AU351" s="214" t="s">
        <v>87</v>
      </c>
      <c r="AV351" s="12" t="s">
        <v>85</v>
      </c>
      <c r="AW351" s="12" t="s">
        <v>32</v>
      </c>
      <c r="AX351" s="12" t="s">
        <v>77</v>
      </c>
      <c r="AY351" s="214" t="s">
        <v>171</v>
      </c>
    </row>
    <row r="352" spans="1:65" s="12" customFormat="1" ht="11.25">
      <c r="B352" s="204"/>
      <c r="C352" s="205"/>
      <c r="D352" s="206" t="s">
        <v>180</v>
      </c>
      <c r="E352" s="207" t="s">
        <v>1</v>
      </c>
      <c r="F352" s="208" t="s">
        <v>2231</v>
      </c>
      <c r="G352" s="205"/>
      <c r="H352" s="207" t="s">
        <v>1</v>
      </c>
      <c r="I352" s="209"/>
      <c r="J352" s="205"/>
      <c r="K352" s="205"/>
      <c r="L352" s="210"/>
      <c r="M352" s="211"/>
      <c r="N352" s="212"/>
      <c r="O352" s="212"/>
      <c r="P352" s="212"/>
      <c r="Q352" s="212"/>
      <c r="R352" s="212"/>
      <c r="S352" s="212"/>
      <c r="T352" s="213"/>
      <c r="AT352" s="214" t="s">
        <v>180</v>
      </c>
      <c r="AU352" s="214" t="s">
        <v>87</v>
      </c>
      <c r="AV352" s="12" t="s">
        <v>85</v>
      </c>
      <c r="AW352" s="12" t="s">
        <v>32</v>
      </c>
      <c r="AX352" s="12" t="s">
        <v>77</v>
      </c>
      <c r="AY352" s="214" t="s">
        <v>171</v>
      </c>
    </row>
    <row r="353" spans="2:51" s="13" customFormat="1" ht="11.25">
      <c r="B353" s="215"/>
      <c r="C353" s="216"/>
      <c r="D353" s="206" t="s">
        <v>180</v>
      </c>
      <c r="E353" s="217" t="s">
        <v>1</v>
      </c>
      <c r="F353" s="218" t="s">
        <v>178</v>
      </c>
      <c r="G353" s="216"/>
      <c r="H353" s="219">
        <v>4</v>
      </c>
      <c r="I353" s="220"/>
      <c r="J353" s="216"/>
      <c r="K353" s="216"/>
      <c r="L353" s="221"/>
      <c r="M353" s="222"/>
      <c r="N353" s="223"/>
      <c r="O353" s="223"/>
      <c r="P353" s="223"/>
      <c r="Q353" s="223"/>
      <c r="R353" s="223"/>
      <c r="S353" s="223"/>
      <c r="T353" s="224"/>
      <c r="AT353" s="225" t="s">
        <v>180</v>
      </c>
      <c r="AU353" s="225" t="s">
        <v>87</v>
      </c>
      <c r="AV353" s="13" t="s">
        <v>87</v>
      </c>
      <c r="AW353" s="13" t="s">
        <v>32</v>
      </c>
      <c r="AX353" s="13" t="s">
        <v>77</v>
      </c>
      <c r="AY353" s="225" t="s">
        <v>171</v>
      </c>
    </row>
    <row r="354" spans="2:51" s="12" customFormat="1" ht="11.25">
      <c r="B354" s="204"/>
      <c r="C354" s="205"/>
      <c r="D354" s="206" t="s">
        <v>180</v>
      </c>
      <c r="E354" s="207" t="s">
        <v>1</v>
      </c>
      <c r="F354" s="208" t="s">
        <v>2219</v>
      </c>
      <c r="G354" s="205"/>
      <c r="H354" s="207" t="s">
        <v>1</v>
      </c>
      <c r="I354" s="209"/>
      <c r="J354" s="205"/>
      <c r="K354" s="205"/>
      <c r="L354" s="210"/>
      <c r="M354" s="211"/>
      <c r="N354" s="212"/>
      <c r="O354" s="212"/>
      <c r="P354" s="212"/>
      <c r="Q354" s="212"/>
      <c r="R354" s="212"/>
      <c r="S354" s="212"/>
      <c r="T354" s="213"/>
      <c r="AT354" s="214" t="s">
        <v>180</v>
      </c>
      <c r="AU354" s="214" t="s">
        <v>87</v>
      </c>
      <c r="AV354" s="12" t="s">
        <v>85</v>
      </c>
      <c r="AW354" s="12" t="s">
        <v>32</v>
      </c>
      <c r="AX354" s="12" t="s">
        <v>77</v>
      </c>
      <c r="AY354" s="214" t="s">
        <v>171</v>
      </c>
    </row>
    <row r="355" spans="2:51" s="12" customFormat="1" ht="11.25">
      <c r="B355" s="204"/>
      <c r="C355" s="205"/>
      <c r="D355" s="206" t="s">
        <v>180</v>
      </c>
      <c r="E355" s="207" t="s">
        <v>1</v>
      </c>
      <c r="F355" s="208" t="s">
        <v>2243</v>
      </c>
      <c r="G355" s="205"/>
      <c r="H355" s="207" t="s">
        <v>1</v>
      </c>
      <c r="I355" s="209"/>
      <c r="J355" s="205"/>
      <c r="K355" s="205"/>
      <c r="L355" s="210"/>
      <c r="M355" s="211"/>
      <c r="N355" s="212"/>
      <c r="O355" s="212"/>
      <c r="P355" s="212"/>
      <c r="Q355" s="212"/>
      <c r="R355" s="212"/>
      <c r="S355" s="212"/>
      <c r="T355" s="213"/>
      <c r="AT355" s="214" t="s">
        <v>180</v>
      </c>
      <c r="AU355" s="214" t="s">
        <v>87</v>
      </c>
      <c r="AV355" s="12" t="s">
        <v>85</v>
      </c>
      <c r="AW355" s="12" t="s">
        <v>32</v>
      </c>
      <c r="AX355" s="12" t="s">
        <v>77</v>
      </c>
      <c r="AY355" s="214" t="s">
        <v>171</v>
      </c>
    </row>
    <row r="356" spans="2:51" s="13" customFormat="1" ht="11.25">
      <c r="B356" s="215"/>
      <c r="C356" s="216"/>
      <c r="D356" s="206" t="s">
        <v>180</v>
      </c>
      <c r="E356" s="217" t="s">
        <v>1</v>
      </c>
      <c r="F356" s="218" t="s">
        <v>87</v>
      </c>
      <c r="G356" s="216"/>
      <c r="H356" s="219">
        <v>2</v>
      </c>
      <c r="I356" s="220"/>
      <c r="J356" s="216"/>
      <c r="K356" s="216"/>
      <c r="L356" s="221"/>
      <c r="M356" s="222"/>
      <c r="N356" s="223"/>
      <c r="O356" s="223"/>
      <c r="P356" s="223"/>
      <c r="Q356" s="223"/>
      <c r="R356" s="223"/>
      <c r="S356" s="223"/>
      <c r="T356" s="224"/>
      <c r="AT356" s="225" t="s">
        <v>180</v>
      </c>
      <c r="AU356" s="225" t="s">
        <v>87</v>
      </c>
      <c r="AV356" s="13" t="s">
        <v>87</v>
      </c>
      <c r="AW356" s="13" t="s">
        <v>32</v>
      </c>
      <c r="AX356" s="13" t="s">
        <v>77</v>
      </c>
      <c r="AY356" s="225" t="s">
        <v>171</v>
      </c>
    </row>
    <row r="357" spans="2:51" s="12" customFormat="1" ht="11.25">
      <c r="B357" s="204"/>
      <c r="C357" s="205"/>
      <c r="D357" s="206" t="s">
        <v>180</v>
      </c>
      <c r="E357" s="207" t="s">
        <v>1</v>
      </c>
      <c r="F357" s="208" t="s">
        <v>2244</v>
      </c>
      <c r="G357" s="205"/>
      <c r="H357" s="207" t="s">
        <v>1</v>
      </c>
      <c r="I357" s="209"/>
      <c r="J357" s="205"/>
      <c r="K357" s="205"/>
      <c r="L357" s="210"/>
      <c r="M357" s="211"/>
      <c r="N357" s="212"/>
      <c r="O357" s="212"/>
      <c r="P357" s="212"/>
      <c r="Q357" s="212"/>
      <c r="R357" s="212"/>
      <c r="S357" s="212"/>
      <c r="T357" s="213"/>
      <c r="AT357" s="214" t="s">
        <v>180</v>
      </c>
      <c r="AU357" s="214" t="s">
        <v>87</v>
      </c>
      <c r="AV357" s="12" t="s">
        <v>85</v>
      </c>
      <c r="AW357" s="12" t="s">
        <v>32</v>
      </c>
      <c r="AX357" s="12" t="s">
        <v>77</v>
      </c>
      <c r="AY357" s="214" t="s">
        <v>171</v>
      </c>
    </row>
    <row r="358" spans="2:51" s="13" customFormat="1" ht="11.25">
      <c r="B358" s="215"/>
      <c r="C358" s="216"/>
      <c r="D358" s="206" t="s">
        <v>180</v>
      </c>
      <c r="E358" s="217" t="s">
        <v>1</v>
      </c>
      <c r="F358" s="218" t="s">
        <v>85</v>
      </c>
      <c r="G358" s="216"/>
      <c r="H358" s="219">
        <v>1</v>
      </c>
      <c r="I358" s="220"/>
      <c r="J358" s="216"/>
      <c r="K358" s="216"/>
      <c r="L358" s="221"/>
      <c r="M358" s="222"/>
      <c r="N358" s="223"/>
      <c r="O358" s="223"/>
      <c r="P358" s="223"/>
      <c r="Q358" s="223"/>
      <c r="R358" s="223"/>
      <c r="S358" s="223"/>
      <c r="T358" s="224"/>
      <c r="AT358" s="225" t="s">
        <v>180</v>
      </c>
      <c r="AU358" s="225" t="s">
        <v>87</v>
      </c>
      <c r="AV358" s="13" t="s">
        <v>87</v>
      </c>
      <c r="AW358" s="13" t="s">
        <v>32</v>
      </c>
      <c r="AX358" s="13" t="s">
        <v>77</v>
      </c>
      <c r="AY358" s="225" t="s">
        <v>171</v>
      </c>
    </row>
    <row r="359" spans="2:51" s="12" customFormat="1" ht="11.25">
      <c r="B359" s="204"/>
      <c r="C359" s="205"/>
      <c r="D359" s="206" t="s">
        <v>180</v>
      </c>
      <c r="E359" s="207" t="s">
        <v>1</v>
      </c>
      <c r="F359" s="208" t="s">
        <v>2245</v>
      </c>
      <c r="G359" s="205"/>
      <c r="H359" s="207" t="s">
        <v>1</v>
      </c>
      <c r="I359" s="209"/>
      <c r="J359" s="205"/>
      <c r="K359" s="205"/>
      <c r="L359" s="210"/>
      <c r="M359" s="211"/>
      <c r="N359" s="212"/>
      <c r="O359" s="212"/>
      <c r="P359" s="212"/>
      <c r="Q359" s="212"/>
      <c r="R359" s="212"/>
      <c r="S359" s="212"/>
      <c r="T359" s="213"/>
      <c r="AT359" s="214" t="s">
        <v>180</v>
      </c>
      <c r="AU359" s="214" t="s">
        <v>87</v>
      </c>
      <c r="AV359" s="12" t="s">
        <v>85</v>
      </c>
      <c r="AW359" s="12" t="s">
        <v>32</v>
      </c>
      <c r="AX359" s="12" t="s">
        <v>77</v>
      </c>
      <c r="AY359" s="214" t="s">
        <v>171</v>
      </c>
    </row>
    <row r="360" spans="2:51" s="13" customFormat="1" ht="11.25">
      <c r="B360" s="215"/>
      <c r="C360" s="216"/>
      <c r="D360" s="206" t="s">
        <v>180</v>
      </c>
      <c r="E360" s="217" t="s">
        <v>1</v>
      </c>
      <c r="F360" s="218" t="s">
        <v>195</v>
      </c>
      <c r="G360" s="216"/>
      <c r="H360" s="219">
        <v>5</v>
      </c>
      <c r="I360" s="220"/>
      <c r="J360" s="216"/>
      <c r="K360" s="216"/>
      <c r="L360" s="221"/>
      <c r="M360" s="222"/>
      <c r="N360" s="223"/>
      <c r="O360" s="223"/>
      <c r="P360" s="223"/>
      <c r="Q360" s="223"/>
      <c r="R360" s="223"/>
      <c r="S360" s="223"/>
      <c r="T360" s="224"/>
      <c r="AT360" s="225" t="s">
        <v>180</v>
      </c>
      <c r="AU360" s="225" t="s">
        <v>87</v>
      </c>
      <c r="AV360" s="13" t="s">
        <v>87</v>
      </c>
      <c r="AW360" s="13" t="s">
        <v>32</v>
      </c>
      <c r="AX360" s="13" t="s">
        <v>77</v>
      </c>
      <c r="AY360" s="225" t="s">
        <v>171</v>
      </c>
    </row>
    <row r="361" spans="2:51" s="14" customFormat="1" ht="11.25">
      <c r="B361" s="226"/>
      <c r="C361" s="227"/>
      <c r="D361" s="206" t="s">
        <v>180</v>
      </c>
      <c r="E361" s="228" t="s">
        <v>1</v>
      </c>
      <c r="F361" s="229" t="s">
        <v>210</v>
      </c>
      <c r="G361" s="227"/>
      <c r="H361" s="230">
        <v>12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AT361" s="236" t="s">
        <v>180</v>
      </c>
      <c r="AU361" s="236" t="s">
        <v>87</v>
      </c>
      <c r="AV361" s="14" t="s">
        <v>178</v>
      </c>
      <c r="AW361" s="14" t="s">
        <v>32</v>
      </c>
      <c r="AX361" s="14" t="s">
        <v>85</v>
      </c>
      <c r="AY361" s="236" t="s">
        <v>171</v>
      </c>
    </row>
    <row r="362" spans="2:51" s="12" customFormat="1" ht="11.25">
      <c r="B362" s="204"/>
      <c r="C362" s="205"/>
      <c r="D362" s="206" t="s">
        <v>180</v>
      </c>
      <c r="E362" s="207" t="s">
        <v>1</v>
      </c>
      <c r="F362" s="208" t="s">
        <v>35</v>
      </c>
      <c r="G362" s="205"/>
      <c r="H362" s="207" t="s">
        <v>1</v>
      </c>
      <c r="I362" s="209"/>
      <c r="J362" s="205"/>
      <c r="K362" s="205"/>
      <c r="L362" s="210"/>
      <c r="M362" s="211"/>
      <c r="N362" s="212"/>
      <c r="O362" s="212"/>
      <c r="P362" s="212"/>
      <c r="Q362" s="212"/>
      <c r="R362" s="212"/>
      <c r="S362" s="212"/>
      <c r="T362" s="213"/>
      <c r="AT362" s="214" t="s">
        <v>180</v>
      </c>
      <c r="AU362" s="214" t="s">
        <v>87</v>
      </c>
      <c r="AV362" s="12" t="s">
        <v>85</v>
      </c>
      <c r="AW362" s="12" t="s">
        <v>32</v>
      </c>
      <c r="AX362" s="12" t="s">
        <v>77</v>
      </c>
      <c r="AY362" s="214" t="s">
        <v>171</v>
      </c>
    </row>
    <row r="363" spans="2:51" s="12" customFormat="1" ht="11.25">
      <c r="B363" s="204"/>
      <c r="C363" s="205"/>
      <c r="D363" s="206" t="s">
        <v>180</v>
      </c>
      <c r="E363" s="207" t="s">
        <v>1</v>
      </c>
      <c r="F363" s="208" t="s">
        <v>2222</v>
      </c>
      <c r="G363" s="205"/>
      <c r="H363" s="207" t="s">
        <v>1</v>
      </c>
      <c r="I363" s="209"/>
      <c r="J363" s="205"/>
      <c r="K363" s="205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180</v>
      </c>
      <c r="AU363" s="214" t="s">
        <v>87</v>
      </c>
      <c r="AV363" s="12" t="s">
        <v>85</v>
      </c>
      <c r="AW363" s="12" t="s">
        <v>32</v>
      </c>
      <c r="AX363" s="12" t="s">
        <v>77</v>
      </c>
      <c r="AY363" s="214" t="s">
        <v>171</v>
      </c>
    </row>
    <row r="364" spans="2:51" s="12" customFormat="1" ht="22.5">
      <c r="B364" s="204"/>
      <c r="C364" s="205"/>
      <c r="D364" s="206" t="s">
        <v>180</v>
      </c>
      <c r="E364" s="207" t="s">
        <v>1</v>
      </c>
      <c r="F364" s="208" t="s">
        <v>2223</v>
      </c>
      <c r="G364" s="205"/>
      <c r="H364" s="207" t="s">
        <v>1</v>
      </c>
      <c r="I364" s="209"/>
      <c r="J364" s="205"/>
      <c r="K364" s="205"/>
      <c r="L364" s="210"/>
      <c r="M364" s="211"/>
      <c r="N364" s="212"/>
      <c r="O364" s="212"/>
      <c r="P364" s="212"/>
      <c r="Q364" s="212"/>
      <c r="R364" s="212"/>
      <c r="S364" s="212"/>
      <c r="T364" s="213"/>
      <c r="AT364" s="214" t="s">
        <v>180</v>
      </c>
      <c r="AU364" s="214" t="s">
        <v>87</v>
      </c>
      <c r="AV364" s="12" t="s">
        <v>85</v>
      </c>
      <c r="AW364" s="12" t="s">
        <v>32</v>
      </c>
      <c r="AX364" s="12" t="s">
        <v>77</v>
      </c>
      <c r="AY364" s="214" t="s">
        <v>171</v>
      </c>
    </row>
    <row r="365" spans="2:51" s="12" customFormat="1" ht="22.5">
      <c r="B365" s="204"/>
      <c r="C365" s="205"/>
      <c r="D365" s="206" t="s">
        <v>180</v>
      </c>
      <c r="E365" s="207" t="s">
        <v>1</v>
      </c>
      <c r="F365" s="208" t="s">
        <v>2224</v>
      </c>
      <c r="G365" s="205"/>
      <c r="H365" s="207" t="s">
        <v>1</v>
      </c>
      <c r="I365" s="209"/>
      <c r="J365" s="205"/>
      <c r="K365" s="205"/>
      <c r="L365" s="210"/>
      <c r="M365" s="211"/>
      <c r="N365" s="212"/>
      <c r="O365" s="212"/>
      <c r="P365" s="212"/>
      <c r="Q365" s="212"/>
      <c r="R365" s="212"/>
      <c r="S365" s="212"/>
      <c r="T365" s="213"/>
      <c r="AT365" s="214" t="s">
        <v>180</v>
      </c>
      <c r="AU365" s="214" t="s">
        <v>87</v>
      </c>
      <c r="AV365" s="12" t="s">
        <v>85</v>
      </c>
      <c r="AW365" s="12" t="s">
        <v>32</v>
      </c>
      <c r="AX365" s="12" t="s">
        <v>77</v>
      </c>
      <c r="AY365" s="214" t="s">
        <v>171</v>
      </c>
    </row>
    <row r="366" spans="2:51" s="12" customFormat="1" ht="22.5">
      <c r="B366" s="204"/>
      <c r="C366" s="205"/>
      <c r="D366" s="206" t="s">
        <v>180</v>
      </c>
      <c r="E366" s="207" t="s">
        <v>1</v>
      </c>
      <c r="F366" s="208" t="s">
        <v>2225</v>
      </c>
      <c r="G366" s="205"/>
      <c r="H366" s="207" t="s">
        <v>1</v>
      </c>
      <c r="I366" s="209"/>
      <c r="J366" s="205"/>
      <c r="K366" s="205"/>
      <c r="L366" s="210"/>
      <c r="M366" s="211"/>
      <c r="N366" s="212"/>
      <c r="O366" s="212"/>
      <c r="P366" s="212"/>
      <c r="Q366" s="212"/>
      <c r="R366" s="212"/>
      <c r="S366" s="212"/>
      <c r="T366" s="213"/>
      <c r="AT366" s="214" t="s">
        <v>180</v>
      </c>
      <c r="AU366" s="214" t="s">
        <v>87</v>
      </c>
      <c r="AV366" s="12" t="s">
        <v>85</v>
      </c>
      <c r="AW366" s="12" t="s">
        <v>32</v>
      </c>
      <c r="AX366" s="12" t="s">
        <v>77</v>
      </c>
      <c r="AY366" s="214" t="s">
        <v>171</v>
      </c>
    </row>
    <row r="367" spans="2:51" s="12" customFormat="1" ht="22.5">
      <c r="B367" s="204"/>
      <c r="C367" s="205"/>
      <c r="D367" s="206" t="s">
        <v>180</v>
      </c>
      <c r="E367" s="207" t="s">
        <v>1</v>
      </c>
      <c r="F367" s="208" t="s">
        <v>2226</v>
      </c>
      <c r="G367" s="205"/>
      <c r="H367" s="207" t="s">
        <v>1</v>
      </c>
      <c r="I367" s="209"/>
      <c r="J367" s="205"/>
      <c r="K367" s="205"/>
      <c r="L367" s="210"/>
      <c r="M367" s="211"/>
      <c r="N367" s="212"/>
      <c r="O367" s="212"/>
      <c r="P367" s="212"/>
      <c r="Q367" s="212"/>
      <c r="R367" s="212"/>
      <c r="S367" s="212"/>
      <c r="T367" s="213"/>
      <c r="AT367" s="214" t="s">
        <v>180</v>
      </c>
      <c r="AU367" s="214" t="s">
        <v>87</v>
      </c>
      <c r="AV367" s="12" t="s">
        <v>85</v>
      </c>
      <c r="AW367" s="12" t="s">
        <v>32</v>
      </c>
      <c r="AX367" s="12" t="s">
        <v>77</v>
      </c>
      <c r="AY367" s="214" t="s">
        <v>171</v>
      </c>
    </row>
    <row r="368" spans="2:51" s="12" customFormat="1" ht="22.5">
      <c r="B368" s="204"/>
      <c r="C368" s="205"/>
      <c r="D368" s="206" t="s">
        <v>180</v>
      </c>
      <c r="E368" s="207" t="s">
        <v>1</v>
      </c>
      <c r="F368" s="208" t="s">
        <v>2227</v>
      </c>
      <c r="G368" s="205"/>
      <c r="H368" s="207" t="s">
        <v>1</v>
      </c>
      <c r="I368" s="209"/>
      <c r="J368" s="205"/>
      <c r="K368" s="205"/>
      <c r="L368" s="210"/>
      <c r="M368" s="211"/>
      <c r="N368" s="212"/>
      <c r="O368" s="212"/>
      <c r="P368" s="212"/>
      <c r="Q368" s="212"/>
      <c r="R368" s="212"/>
      <c r="S368" s="212"/>
      <c r="T368" s="213"/>
      <c r="AT368" s="214" t="s">
        <v>180</v>
      </c>
      <c r="AU368" s="214" t="s">
        <v>87</v>
      </c>
      <c r="AV368" s="12" t="s">
        <v>85</v>
      </c>
      <c r="AW368" s="12" t="s">
        <v>32</v>
      </c>
      <c r="AX368" s="12" t="s">
        <v>77</v>
      </c>
      <c r="AY368" s="214" t="s">
        <v>171</v>
      </c>
    </row>
    <row r="369" spans="1:65" s="1" customFormat="1" ht="24.2" customHeight="1">
      <c r="A369" s="34"/>
      <c r="B369" s="35"/>
      <c r="C369" s="192" t="s">
        <v>587</v>
      </c>
      <c r="D369" s="192" t="s">
        <v>173</v>
      </c>
      <c r="E369" s="193" t="s">
        <v>2246</v>
      </c>
      <c r="F369" s="194" t="s">
        <v>2247</v>
      </c>
      <c r="G369" s="195" t="s">
        <v>220</v>
      </c>
      <c r="H369" s="196">
        <v>0.01</v>
      </c>
      <c r="I369" s="197">
        <v>3256</v>
      </c>
      <c r="J369" s="196">
        <f>ROUND(I369*H369,2)</f>
        <v>32.56</v>
      </c>
      <c r="K369" s="194" t="s">
        <v>1</v>
      </c>
      <c r="L369" s="39"/>
      <c r="M369" s="198" t="s">
        <v>1</v>
      </c>
      <c r="N369" s="199" t="s">
        <v>42</v>
      </c>
      <c r="O369" s="71"/>
      <c r="P369" s="200">
        <f>O369*H369</f>
        <v>0</v>
      </c>
      <c r="Q369" s="200">
        <v>0.47</v>
      </c>
      <c r="R369" s="200">
        <f>Q369*H369</f>
        <v>4.7000000000000002E-3</v>
      </c>
      <c r="S369" s="200">
        <v>0</v>
      </c>
      <c r="T369" s="201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2" t="s">
        <v>264</v>
      </c>
      <c r="AT369" s="202" t="s">
        <v>173</v>
      </c>
      <c r="AU369" s="202" t="s">
        <v>87</v>
      </c>
      <c r="AY369" s="17" t="s">
        <v>171</v>
      </c>
      <c r="BE369" s="203">
        <f>IF(N369="základní",J369,0)</f>
        <v>32.56</v>
      </c>
      <c r="BF369" s="203">
        <f>IF(N369="snížená",J369,0)</f>
        <v>0</v>
      </c>
      <c r="BG369" s="203">
        <f>IF(N369="zákl. přenesená",J369,0)</f>
        <v>0</v>
      </c>
      <c r="BH369" s="203">
        <f>IF(N369="sníž. přenesená",J369,0)</f>
        <v>0</v>
      </c>
      <c r="BI369" s="203">
        <f>IF(N369="nulová",J369,0)</f>
        <v>0</v>
      </c>
      <c r="BJ369" s="17" t="s">
        <v>85</v>
      </c>
      <c r="BK369" s="203">
        <f>ROUND(I369*H369,2)</f>
        <v>32.56</v>
      </c>
      <c r="BL369" s="17" t="s">
        <v>264</v>
      </c>
      <c r="BM369" s="202" t="s">
        <v>2248</v>
      </c>
    </row>
    <row r="370" spans="1:65" s="12" customFormat="1" ht="11.25">
      <c r="B370" s="204"/>
      <c r="C370" s="205"/>
      <c r="D370" s="206" t="s">
        <v>180</v>
      </c>
      <c r="E370" s="207" t="s">
        <v>1</v>
      </c>
      <c r="F370" s="208" t="s">
        <v>2037</v>
      </c>
      <c r="G370" s="205"/>
      <c r="H370" s="207" t="s">
        <v>1</v>
      </c>
      <c r="I370" s="209"/>
      <c r="J370" s="205"/>
      <c r="K370" s="205"/>
      <c r="L370" s="210"/>
      <c r="M370" s="211"/>
      <c r="N370" s="212"/>
      <c r="O370" s="212"/>
      <c r="P370" s="212"/>
      <c r="Q370" s="212"/>
      <c r="R370" s="212"/>
      <c r="S370" s="212"/>
      <c r="T370" s="213"/>
      <c r="AT370" s="214" t="s">
        <v>180</v>
      </c>
      <c r="AU370" s="214" t="s">
        <v>87</v>
      </c>
      <c r="AV370" s="12" t="s">
        <v>85</v>
      </c>
      <c r="AW370" s="12" t="s">
        <v>32</v>
      </c>
      <c r="AX370" s="12" t="s">
        <v>77</v>
      </c>
      <c r="AY370" s="214" t="s">
        <v>171</v>
      </c>
    </row>
    <row r="371" spans="1:65" s="12" customFormat="1" ht="11.25">
      <c r="B371" s="204"/>
      <c r="C371" s="205"/>
      <c r="D371" s="206" t="s">
        <v>180</v>
      </c>
      <c r="E371" s="207" t="s">
        <v>1</v>
      </c>
      <c r="F371" s="208" t="s">
        <v>2249</v>
      </c>
      <c r="G371" s="205"/>
      <c r="H371" s="207" t="s">
        <v>1</v>
      </c>
      <c r="I371" s="209"/>
      <c r="J371" s="205"/>
      <c r="K371" s="205"/>
      <c r="L371" s="210"/>
      <c r="M371" s="211"/>
      <c r="N371" s="212"/>
      <c r="O371" s="212"/>
      <c r="P371" s="212"/>
      <c r="Q371" s="212"/>
      <c r="R371" s="212"/>
      <c r="S371" s="212"/>
      <c r="T371" s="213"/>
      <c r="AT371" s="214" t="s">
        <v>180</v>
      </c>
      <c r="AU371" s="214" t="s">
        <v>87</v>
      </c>
      <c r="AV371" s="12" t="s">
        <v>85</v>
      </c>
      <c r="AW371" s="12" t="s">
        <v>32</v>
      </c>
      <c r="AX371" s="12" t="s">
        <v>77</v>
      </c>
      <c r="AY371" s="214" t="s">
        <v>171</v>
      </c>
    </row>
    <row r="372" spans="1:65" s="13" customFormat="1" ht="11.25">
      <c r="B372" s="215"/>
      <c r="C372" s="216"/>
      <c r="D372" s="206" t="s">
        <v>180</v>
      </c>
      <c r="E372" s="217" t="s">
        <v>1</v>
      </c>
      <c r="F372" s="218" t="s">
        <v>2250</v>
      </c>
      <c r="G372" s="216"/>
      <c r="H372" s="219">
        <v>0.01</v>
      </c>
      <c r="I372" s="220"/>
      <c r="J372" s="216"/>
      <c r="K372" s="216"/>
      <c r="L372" s="221"/>
      <c r="M372" s="222"/>
      <c r="N372" s="223"/>
      <c r="O372" s="223"/>
      <c r="P372" s="223"/>
      <c r="Q372" s="223"/>
      <c r="R372" s="223"/>
      <c r="S372" s="223"/>
      <c r="T372" s="224"/>
      <c r="AT372" s="225" t="s">
        <v>180</v>
      </c>
      <c r="AU372" s="225" t="s">
        <v>87</v>
      </c>
      <c r="AV372" s="13" t="s">
        <v>87</v>
      </c>
      <c r="AW372" s="13" t="s">
        <v>32</v>
      </c>
      <c r="AX372" s="13" t="s">
        <v>85</v>
      </c>
      <c r="AY372" s="225" t="s">
        <v>171</v>
      </c>
    </row>
    <row r="373" spans="1:65" s="12" customFormat="1" ht="11.25">
      <c r="B373" s="204"/>
      <c r="C373" s="205"/>
      <c r="D373" s="206" t="s">
        <v>180</v>
      </c>
      <c r="E373" s="207" t="s">
        <v>1</v>
      </c>
      <c r="F373" s="208" t="s">
        <v>35</v>
      </c>
      <c r="G373" s="205"/>
      <c r="H373" s="207" t="s">
        <v>1</v>
      </c>
      <c r="I373" s="209"/>
      <c r="J373" s="205"/>
      <c r="K373" s="205"/>
      <c r="L373" s="210"/>
      <c r="M373" s="211"/>
      <c r="N373" s="212"/>
      <c r="O373" s="212"/>
      <c r="P373" s="212"/>
      <c r="Q373" s="212"/>
      <c r="R373" s="212"/>
      <c r="S373" s="212"/>
      <c r="T373" s="213"/>
      <c r="AT373" s="214" t="s">
        <v>180</v>
      </c>
      <c r="AU373" s="214" t="s">
        <v>87</v>
      </c>
      <c r="AV373" s="12" t="s">
        <v>85</v>
      </c>
      <c r="AW373" s="12" t="s">
        <v>32</v>
      </c>
      <c r="AX373" s="12" t="s">
        <v>77</v>
      </c>
      <c r="AY373" s="214" t="s">
        <v>171</v>
      </c>
    </row>
    <row r="374" spans="1:65" s="12" customFormat="1" ht="11.25">
      <c r="B374" s="204"/>
      <c r="C374" s="205"/>
      <c r="D374" s="206" t="s">
        <v>180</v>
      </c>
      <c r="E374" s="207" t="s">
        <v>1</v>
      </c>
      <c r="F374" s="208" t="s">
        <v>2222</v>
      </c>
      <c r="G374" s="205"/>
      <c r="H374" s="207" t="s">
        <v>1</v>
      </c>
      <c r="I374" s="209"/>
      <c r="J374" s="205"/>
      <c r="K374" s="205"/>
      <c r="L374" s="210"/>
      <c r="M374" s="211"/>
      <c r="N374" s="212"/>
      <c r="O374" s="212"/>
      <c r="P374" s="212"/>
      <c r="Q374" s="212"/>
      <c r="R374" s="212"/>
      <c r="S374" s="212"/>
      <c r="T374" s="213"/>
      <c r="AT374" s="214" t="s">
        <v>180</v>
      </c>
      <c r="AU374" s="214" t="s">
        <v>87</v>
      </c>
      <c r="AV374" s="12" t="s">
        <v>85</v>
      </c>
      <c r="AW374" s="12" t="s">
        <v>32</v>
      </c>
      <c r="AX374" s="12" t="s">
        <v>77</v>
      </c>
      <c r="AY374" s="214" t="s">
        <v>171</v>
      </c>
    </row>
    <row r="375" spans="1:65" s="12" customFormat="1" ht="22.5">
      <c r="B375" s="204"/>
      <c r="C375" s="205"/>
      <c r="D375" s="206" t="s">
        <v>180</v>
      </c>
      <c r="E375" s="207" t="s">
        <v>1</v>
      </c>
      <c r="F375" s="208" t="s">
        <v>2223</v>
      </c>
      <c r="G375" s="205"/>
      <c r="H375" s="207" t="s">
        <v>1</v>
      </c>
      <c r="I375" s="209"/>
      <c r="J375" s="205"/>
      <c r="K375" s="205"/>
      <c r="L375" s="210"/>
      <c r="M375" s="211"/>
      <c r="N375" s="212"/>
      <c r="O375" s="212"/>
      <c r="P375" s="212"/>
      <c r="Q375" s="212"/>
      <c r="R375" s="212"/>
      <c r="S375" s="212"/>
      <c r="T375" s="213"/>
      <c r="AT375" s="214" t="s">
        <v>180</v>
      </c>
      <c r="AU375" s="214" t="s">
        <v>87</v>
      </c>
      <c r="AV375" s="12" t="s">
        <v>85</v>
      </c>
      <c r="AW375" s="12" t="s">
        <v>32</v>
      </c>
      <c r="AX375" s="12" t="s">
        <v>77</v>
      </c>
      <c r="AY375" s="214" t="s">
        <v>171</v>
      </c>
    </row>
    <row r="376" spans="1:65" s="12" customFormat="1" ht="22.5">
      <c r="B376" s="204"/>
      <c r="C376" s="205"/>
      <c r="D376" s="206" t="s">
        <v>180</v>
      </c>
      <c r="E376" s="207" t="s">
        <v>1</v>
      </c>
      <c r="F376" s="208" t="s">
        <v>2224</v>
      </c>
      <c r="G376" s="205"/>
      <c r="H376" s="207" t="s">
        <v>1</v>
      </c>
      <c r="I376" s="209"/>
      <c r="J376" s="205"/>
      <c r="K376" s="205"/>
      <c r="L376" s="210"/>
      <c r="M376" s="211"/>
      <c r="N376" s="212"/>
      <c r="O376" s="212"/>
      <c r="P376" s="212"/>
      <c r="Q376" s="212"/>
      <c r="R376" s="212"/>
      <c r="S376" s="212"/>
      <c r="T376" s="213"/>
      <c r="AT376" s="214" t="s">
        <v>180</v>
      </c>
      <c r="AU376" s="214" t="s">
        <v>87</v>
      </c>
      <c r="AV376" s="12" t="s">
        <v>85</v>
      </c>
      <c r="AW376" s="12" t="s">
        <v>32</v>
      </c>
      <c r="AX376" s="12" t="s">
        <v>77</v>
      </c>
      <c r="AY376" s="214" t="s">
        <v>171</v>
      </c>
    </row>
    <row r="377" spans="1:65" s="12" customFormat="1" ht="22.5">
      <c r="B377" s="204"/>
      <c r="C377" s="205"/>
      <c r="D377" s="206" t="s">
        <v>180</v>
      </c>
      <c r="E377" s="207" t="s">
        <v>1</v>
      </c>
      <c r="F377" s="208" t="s">
        <v>2225</v>
      </c>
      <c r="G377" s="205"/>
      <c r="H377" s="207" t="s">
        <v>1</v>
      </c>
      <c r="I377" s="209"/>
      <c r="J377" s="205"/>
      <c r="K377" s="205"/>
      <c r="L377" s="210"/>
      <c r="M377" s="211"/>
      <c r="N377" s="212"/>
      <c r="O377" s="212"/>
      <c r="P377" s="212"/>
      <c r="Q377" s="212"/>
      <c r="R377" s="212"/>
      <c r="S377" s="212"/>
      <c r="T377" s="213"/>
      <c r="AT377" s="214" t="s">
        <v>180</v>
      </c>
      <c r="AU377" s="214" t="s">
        <v>87</v>
      </c>
      <c r="AV377" s="12" t="s">
        <v>85</v>
      </c>
      <c r="AW377" s="12" t="s">
        <v>32</v>
      </c>
      <c r="AX377" s="12" t="s">
        <v>77</v>
      </c>
      <c r="AY377" s="214" t="s">
        <v>171</v>
      </c>
    </row>
    <row r="378" spans="1:65" s="12" customFormat="1" ht="22.5">
      <c r="B378" s="204"/>
      <c r="C378" s="205"/>
      <c r="D378" s="206" t="s">
        <v>180</v>
      </c>
      <c r="E378" s="207" t="s">
        <v>1</v>
      </c>
      <c r="F378" s="208" t="s">
        <v>2226</v>
      </c>
      <c r="G378" s="205"/>
      <c r="H378" s="207" t="s">
        <v>1</v>
      </c>
      <c r="I378" s="209"/>
      <c r="J378" s="205"/>
      <c r="K378" s="205"/>
      <c r="L378" s="210"/>
      <c r="M378" s="211"/>
      <c r="N378" s="212"/>
      <c r="O378" s="212"/>
      <c r="P378" s="212"/>
      <c r="Q378" s="212"/>
      <c r="R378" s="212"/>
      <c r="S378" s="212"/>
      <c r="T378" s="213"/>
      <c r="AT378" s="214" t="s">
        <v>180</v>
      </c>
      <c r="AU378" s="214" t="s">
        <v>87</v>
      </c>
      <c r="AV378" s="12" t="s">
        <v>85</v>
      </c>
      <c r="AW378" s="12" t="s">
        <v>32</v>
      </c>
      <c r="AX378" s="12" t="s">
        <v>77</v>
      </c>
      <c r="AY378" s="214" t="s">
        <v>171</v>
      </c>
    </row>
    <row r="379" spans="1:65" s="12" customFormat="1" ht="22.5">
      <c r="B379" s="204"/>
      <c r="C379" s="205"/>
      <c r="D379" s="206" t="s">
        <v>180</v>
      </c>
      <c r="E379" s="207" t="s">
        <v>1</v>
      </c>
      <c r="F379" s="208" t="s">
        <v>2227</v>
      </c>
      <c r="G379" s="205"/>
      <c r="H379" s="207" t="s">
        <v>1</v>
      </c>
      <c r="I379" s="209"/>
      <c r="J379" s="205"/>
      <c r="K379" s="205"/>
      <c r="L379" s="210"/>
      <c r="M379" s="211"/>
      <c r="N379" s="212"/>
      <c r="O379" s="212"/>
      <c r="P379" s="212"/>
      <c r="Q379" s="212"/>
      <c r="R379" s="212"/>
      <c r="S379" s="212"/>
      <c r="T379" s="213"/>
      <c r="AT379" s="214" t="s">
        <v>180</v>
      </c>
      <c r="AU379" s="214" t="s">
        <v>87</v>
      </c>
      <c r="AV379" s="12" t="s">
        <v>85</v>
      </c>
      <c r="AW379" s="12" t="s">
        <v>32</v>
      </c>
      <c r="AX379" s="12" t="s">
        <v>77</v>
      </c>
      <c r="AY379" s="214" t="s">
        <v>171</v>
      </c>
    </row>
    <row r="380" spans="1:65" s="1" customFormat="1" ht="24.2" customHeight="1">
      <c r="A380" s="34"/>
      <c r="B380" s="35"/>
      <c r="C380" s="192" t="s">
        <v>593</v>
      </c>
      <c r="D380" s="192" t="s">
        <v>173</v>
      </c>
      <c r="E380" s="193" t="s">
        <v>2251</v>
      </c>
      <c r="F380" s="194" t="s">
        <v>2252</v>
      </c>
      <c r="G380" s="195" t="s">
        <v>220</v>
      </c>
      <c r="H380" s="196">
        <v>0.01</v>
      </c>
      <c r="I380" s="197">
        <v>5973</v>
      </c>
      <c r="J380" s="196">
        <f>ROUND(I380*H380,2)</f>
        <v>59.73</v>
      </c>
      <c r="K380" s="194" t="s">
        <v>1</v>
      </c>
      <c r="L380" s="39"/>
      <c r="M380" s="198" t="s">
        <v>1</v>
      </c>
      <c r="N380" s="199" t="s">
        <v>42</v>
      </c>
      <c r="O380" s="71"/>
      <c r="P380" s="200">
        <f>O380*H380</f>
        <v>0</v>
      </c>
      <c r="Q380" s="200">
        <v>0.8</v>
      </c>
      <c r="R380" s="200">
        <f>Q380*H380</f>
        <v>8.0000000000000002E-3</v>
      </c>
      <c r="S380" s="200">
        <v>0</v>
      </c>
      <c r="T380" s="201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2" t="s">
        <v>264</v>
      </c>
      <c r="AT380" s="202" t="s">
        <v>173</v>
      </c>
      <c r="AU380" s="202" t="s">
        <v>87</v>
      </c>
      <c r="AY380" s="17" t="s">
        <v>171</v>
      </c>
      <c r="BE380" s="203">
        <f>IF(N380="základní",J380,0)</f>
        <v>59.73</v>
      </c>
      <c r="BF380" s="203">
        <f>IF(N380="snížená",J380,0)</f>
        <v>0</v>
      </c>
      <c r="BG380" s="203">
        <f>IF(N380="zákl. přenesená",J380,0)</f>
        <v>0</v>
      </c>
      <c r="BH380" s="203">
        <f>IF(N380="sníž. přenesená",J380,0)</f>
        <v>0</v>
      </c>
      <c r="BI380" s="203">
        <f>IF(N380="nulová",J380,0)</f>
        <v>0</v>
      </c>
      <c r="BJ380" s="17" t="s">
        <v>85</v>
      </c>
      <c r="BK380" s="203">
        <f>ROUND(I380*H380,2)</f>
        <v>59.73</v>
      </c>
      <c r="BL380" s="17" t="s">
        <v>264</v>
      </c>
      <c r="BM380" s="202" t="s">
        <v>2253</v>
      </c>
    </row>
    <row r="381" spans="1:65" s="12" customFormat="1" ht="11.25">
      <c r="B381" s="204"/>
      <c r="C381" s="205"/>
      <c r="D381" s="206" t="s">
        <v>180</v>
      </c>
      <c r="E381" s="207" t="s">
        <v>1</v>
      </c>
      <c r="F381" s="208" t="s">
        <v>2037</v>
      </c>
      <c r="G381" s="205"/>
      <c r="H381" s="207" t="s">
        <v>1</v>
      </c>
      <c r="I381" s="209"/>
      <c r="J381" s="205"/>
      <c r="K381" s="205"/>
      <c r="L381" s="210"/>
      <c r="M381" s="211"/>
      <c r="N381" s="212"/>
      <c r="O381" s="212"/>
      <c r="P381" s="212"/>
      <c r="Q381" s="212"/>
      <c r="R381" s="212"/>
      <c r="S381" s="212"/>
      <c r="T381" s="213"/>
      <c r="AT381" s="214" t="s">
        <v>180</v>
      </c>
      <c r="AU381" s="214" t="s">
        <v>87</v>
      </c>
      <c r="AV381" s="12" t="s">
        <v>85</v>
      </c>
      <c r="AW381" s="12" t="s">
        <v>32</v>
      </c>
      <c r="AX381" s="12" t="s">
        <v>77</v>
      </c>
      <c r="AY381" s="214" t="s">
        <v>171</v>
      </c>
    </row>
    <row r="382" spans="1:65" s="12" customFormat="1" ht="11.25">
      <c r="B382" s="204"/>
      <c r="C382" s="205"/>
      <c r="D382" s="206" t="s">
        <v>180</v>
      </c>
      <c r="E382" s="207" t="s">
        <v>1</v>
      </c>
      <c r="F382" s="208" t="s">
        <v>2249</v>
      </c>
      <c r="G382" s="205"/>
      <c r="H382" s="207" t="s">
        <v>1</v>
      </c>
      <c r="I382" s="209"/>
      <c r="J382" s="205"/>
      <c r="K382" s="205"/>
      <c r="L382" s="210"/>
      <c r="M382" s="211"/>
      <c r="N382" s="212"/>
      <c r="O382" s="212"/>
      <c r="P382" s="212"/>
      <c r="Q382" s="212"/>
      <c r="R382" s="212"/>
      <c r="S382" s="212"/>
      <c r="T382" s="213"/>
      <c r="AT382" s="214" t="s">
        <v>180</v>
      </c>
      <c r="AU382" s="214" t="s">
        <v>87</v>
      </c>
      <c r="AV382" s="12" t="s">
        <v>85</v>
      </c>
      <c r="AW382" s="12" t="s">
        <v>32</v>
      </c>
      <c r="AX382" s="12" t="s">
        <v>77</v>
      </c>
      <c r="AY382" s="214" t="s">
        <v>171</v>
      </c>
    </row>
    <row r="383" spans="1:65" s="13" customFormat="1" ht="11.25">
      <c r="B383" s="215"/>
      <c r="C383" s="216"/>
      <c r="D383" s="206" t="s">
        <v>180</v>
      </c>
      <c r="E383" s="217" t="s">
        <v>1</v>
      </c>
      <c r="F383" s="218" t="s">
        <v>2250</v>
      </c>
      <c r="G383" s="216"/>
      <c r="H383" s="219">
        <v>0.01</v>
      </c>
      <c r="I383" s="220"/>
      <c r="J383" s="216"/>
      <c r="K383" s="216"/>
      <c r="L383" s="221"/>
      <c r="M383" s="222"/>
      <c r="N383" s="223"/>
      <c r="O383" s="223"/>
      <c r="P383" s="223"/>
      <c r="Q383" s="223"/>
      <c r="R383" s="223"/>
      <c r="S383" s="223"/>
      <c r="T383" s="224"/>
      <c r="AT383" s="225" t="s">
        <v>180</v>
      </c>
      <c r="AU383" s="225" t="s">
        <v>87</v>
      </c>
      <c r="AV383" s="13" t="s">
        <v>87</v>
      </c>
      <c r="AW383" s="13" t="s">
        <v>32</v>
      </c>
      <c r="AX383" s="13" t="s">
        <v>85</v>
      </c>
      <c r="AY383" s="225" t="s">
        <v>171</v>
      </c>
    </row>
    <row r="384" spans="1:65" s="12" customFormat="1" ht="11.25">
      <c r="B384" s="204"/>
      <c r="C384" s="205"/>
      <c r="D384" s="206" t="s">
        <v>180</v>
      </c>
      <c r="E384" s="207" t="s">
        <v>1</v>
      </c>
      <c r="F384" s="208" t="s">
        <v>35</v>
      </c>
      <c r="G384" s="205"/>
      <c r="H384" s="207" t="s">
        <v>1</v>
      </c>
      <c r="I384" s="209"/>
      <c r="J384" s="205"/>
      <c r="K384" s="205"/>
      <c r="L384" s="210"/>
      <c r="M384" s="211"/>
      <c r="N384" s="212"/>
      <c r="O384" s="212"/>
      <c r="P384" s="212"/>
      <c r="Q384" s="212"/>
      <c r="R384" s="212"/>
      <c r="S384" s="212"/>
      <c r="T384" s="213"/>
      <c r="AT384" s="214" t="s">
        <v>180</v>
      </c>
      <c r="AU384" s="214" t="s">
        <v>87</v>
      </c>
      <c r="AV384" s="12" t="s">
        <v>85</v>
      </c>
      <c r="AW384" s="12" t="s">
        <v>32</v>
      </c>
      <c r="AX384" s="12" t="s">
        <v>77</v>
      </c>
      <c r="AY384" s="214" t="s">
        <v>171</v>
      </c>
    </row>
    <row r="385" spans="1:65" s="12" customFormat="1" ht="11.25">
      <c r="B385" s="204"/>
      <c r="C385" s="205"/>
      <c r="D385" s="206" t="s">
        <v>180</v>
      </c>
      <c r="E385" s="207" t="s">
        <v>1</v>
      </c>
      <c r="F385" s="208" t="s">
        <v>2222</v>
      </c>
      <c r="G385" s="205"/>
      <c r="H385" s="207" t="s">
        <v>1</v>
      </c>
      <c r="I385" s="209"/>
      <c r="J385" s="205"/>
      <c r="K385" s="205"/>
      <c r="L385" s="210"/>
      <c r="M385" s="211"/>
      <c r="N385" s="212"/>
      <c r="O385" s="212"/>
      <c r="P385" s="212"/>
      <c r="Q385" s="212"/>
      <c r="R385" s="212"/>
      <c r="S385" s="212"/>
      <c r="T385" s="213"/>
      <c r="AT385" s="214" t="s">
        <v>180</v>
      </c>
      <c r="AU385" s="214" t="s">
        <v>87</v>
      </c>
      <c r="AV385" s="12" t="s">
        <v>85</v>
      </c>
      <c r="AW385" s="12" t="s">
        <v>32</v>
      </c>
      <c r="AX385" s="12" t="s">
        <v>77</v>
      </c>
      <c r="AY385" s="214" t="s">
        <v>171</v>
      </c>
    </row>
    <row r="386" spans="1:65" s="12" customFormat="1" ht="22.5">
      <c r="B386" s="204"/>
      <c r="C386" s="205"/>
      <c r="D386" s="206" t="s">
        <v>180</v>
      </c>
      <c r="E386" s="207" t="s">
        <v>1</v>
      </c>
      <c r="F386" s="208" t="s">
        <v>2223</v>
      </c>
      <c r="G386" s="205"/>
      <c r="H386" s="207" t="s">
        <v>1</v>
      </c>
      <c r="I386" s="209"/>
      <c r="J386" s="205"/>
      <c r="K386" s="205"/>
      <c r="L386" s="210"/>
      <c r="M386" s="211"/>
      <c r="N386" s="212"/>
      <c r="O386" s="212"/>
      <c r="P386" s="212"/>
      <c r="Q386" s="212"/>
      <c r="R386" s="212"/>
      <c r="S386" s="212"/>
      <c r="T386" s="213"/>
      <c r="AT386" s="214" t="s">
        <v>180</v>
      </c>
      <c r="AU386" s="214" t="s">
        <v>87</v>
      </c>
      <c r="AV386" s="12" t="s">
        <v>85</v>
      </c>
      <c r="AW386" s="12" t="s">
        <v>32</v>
      </c>
      <c r="AX386" s="12" t="s">
        <v>77</v>
      </c>
      <c r="AY386" s="214" t="s">
        <v>171</v>
      </c>
    </row>
    <row r="387" spans="1:65" s="12" customFormat="1" ht="22.5">
      <c r="B387" s="204"/>
      <c r="C387" s="205"/>
      <c r="D387" s="206" t="s">
        <v>180</v>
      </c>
      <c r="E387" s="207" t="s">
        <v>1</v>
      </c>
      <c r="F387" s="208" t="s">
        <v>2224</v>
      </c>
      <c r="G387" s="205"/>
      <c r="H387" s="207" t="s">
        <v>1</v>
      </c>
      <c r="I387" s="209"/>
      <c r="J387" s="205"/>
      <c r="K387" s="205"/>
      <c r="L387" s="210"/>
      <c r="M387" s="211"/>
      <c r="N387" s="212"/>
      <c r="O387" s="212"/>
      <c r="P387" s="212"/>
      <c r="Q387" s="212"/>
      <c r="R387" s="212"/>
      <c r="S387" s="212"/>
      <c r="T387" s="213"/>
      <c r="AT387" s="214" t="s">
        <v>180</v>
      </c>
      <c r="AU387" s="214" t="s">
        <v>87</v>
      </c>
      <c r="AV387" s="12" t="s">
        <v>85</v>
      </c>
      <c r="AW387" s="12" t="s">
        <v>32</v>
      </c>
      <c r="AX387" s="12" t="s">
        <v>77</v>
      </c>
      <c r="AY387" s="214" t="s">
        <v>171</v>
      </c>
    </row>
    <row r="388" spans="1:65" s="12" customFormat="1" ht="22.5">
      <c r="B388" s="204"/>
      <c r="C388" s="205"/>
      <c r="D388" s="206" t="s">
        <v>180</v>
      </c>
      <c r="E388" s="207" t="s">
        <v>1</v>
      </c>
      <c r="F388" s="208" t="s">
        <v>2225</v>
      </c>
      <c r="G388" s="205"/>
      <c r="H388" s="207" t="s">
        <v>1</v>
      </c>
      <c r="I388" s="209"/>
      <c r="J388" s="205"/>
      <c r="K388" s="205"/>
      <c r="L388" s="210"/>
      <c r="M388" s="211"/>
      <c r="N388" s="212"/>
      <c r="O388" s="212"/>
      <c r="P388" s="212"/>
      <c r="Q388" s="212"/>
      <c r="R388" s="212"/>
      <c r="S388" s="212"/>
      <c r="T388" s="213"/>
      <c r="AT388" s="214" t="s">
        <v>180</v>
      </c>
      <c r="AU388" s="214" t="s">
        <v>87</v>
      </c>
      <c r="AV388" s="12" t="s">
        <v>85</v>
      </c>
      <c r="AW388" s="12" t="s">
        <v>32</v>
      </c>
      <c r="AX388" s="12" t="s">
        <v>77</v>
      </c>
      <c r="AY388" s="214" t="s">
        <v>171</v>
      </c>
    </row>
    <row r="389" spans="1:65" s="12" customFormat="1" ht="22.5">
      <c r="B389" s="204"/>
      <c r="C389" s="205"/>
      <c r="D389" s="206" t="s">
        <v>180</v>
      </c>
      <c r="E389" s="207" t="s">
        <v>1</v>
      </c>
      <c r="F389" s="208" t="s">
        <v>2226</v>
      </c>
      <c r="G389" s="205"/>
      <c r="H389" s="207" t="s">
        <v>1</v>
      </c>
      <c r="I389" s="209"/>
      <c r="J389" s="205"/>
      <c r="K389" s="205"/>
      <c r="L389" s="210"/>
      <c r="M389" s="211"/>
      <c r="N389" s="212"/>
      <c r="O389" s="212"/>
      <c r="P389" s="212"/>
      <c r="Q389" s="212"/>
      <c r="R389" s="212"/>
      <c r="S389" s="212"/>
      <c r="T389" s="213"/>
      <c r="AT389" s="214" t="s">
        <v>180</v>
      </c>
      <c r="AU389" s="214" t="s">
        <v>87</v>
      </c>
      <c r="AV389" s="12" t="s">
        <v>85</v>
      </c>
      <c r="AW389" s="12" t="s">
        <v>32</v>
      </c>
      <c r="AX389" s="12" t="s">
        <v>77</v>
      </c>
      <c r="AY389" s="214" t="s">
        <v>171</v>
      </c>
    </row>
    <row r="390" spans="1:65" s="12" customFormat="1" ht="22.5">
      <c r="B390" s="204"/>
      <c r="C390" s="205"/>
      <c r="D390" s="206" t="s">
        <v>180</v>
      </c>
      <c r="E390" s="207" t="s">
        <v>1</v>
      </c>
      <c r="F390" s="208" t="s">
        <v>2227</v>
      </c>
      <c r="G390" s="205"/>
      <c r="H390" s="207" t="s">
        <v>1</v>
      </c>
      <c r="I390" s="209"/>
      <c r="J390" s="205"/>
      <c r="K390" s="205"/>
      <c r="L390" s="210"/>
      <c r="M390" s="211"/>
      <c r="N390" s="212"/>
      <c r="O390" s="212"/>
      <c r="P390" s="212"/>
      <c r="Q390" s="212"/>
      <c r="R390" s="212"/>
      <c r="S390" s="212"/>
      <c r="T390" s="213"/>
      <c r="AT390" s="214" t="s">
        <v>180</v>
      </c>
      <c r="AU390" s="214" t="s">
        <v>87</v>
      </c>
      <c r="AV390" s="12" t="s">
        <v>85</v>
      </c>
      <c r="AW390" s="12" t="s">
        <v>32</v>
      </c>
      <c r="AX390" s="12" t="s">
        <v>77</v>
      </c>
      <c r="AY390" s="214" t="s">
        <v>171</v>
      </c>
    </row>
    <row r="391" spans="1:65" s="1" customFormat="1" ht="24.2" customHeight="1">
      <c r="A391" s="34"/>
      <c r="B391" s="35"/>
      <c r="C391" s="192" t="s">
        <v>599</v>
      </c>
      <c r="D391" s="192" t="s">
        <v>173</v>
      </c>
      <c r="E391" s="193" t="s">
        <v>2254</v>
      </c>
      <c r="F391" s="194" t="s">
        <v>2255</v>
      </c>
      <c r="G391" s="195" t="s">
        <v>220</v>
      </c>
      <c r="H391" s="196">
        <v>0.03</v>
      </c>
      <c r="I391" s="197">
        <v>6710</v>
      </c>
      <c r="J391" s="196">
        <f>ROUND(I391*H391,2)</f>
        <v>201.3</v>
      </c>
      <c r="K391" s="194" t="s">
        <v>1</v>
      </c>
      <c r="L391" s="39"/>
      <c r="M391" s="198" t="s">
        <v>1</v>
      </c>
      <c r="N391" s="199" t="s">
        <v>42</v>
      </c>
      <c r="O391" s="71"/>
      <c r="P391" s="200">
        <f>O391*H391</f>
        <v>0</v>
      </c>
      <c r="Q391" s="200">
        <v>0.5</v>
      </c>
      <c r="R391" s="200">
        <f>Q391*H391</f>
        <v>1.4999999999999999E-2</v>
      </c>
      <c r="S391" s="200">
        <v>0</v>
      </c>
      <c r="T391" s="201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202" t="s">
        <v>264</v>
      </c>
      <c r="AT391" s="202" t="s">
        <v>173</v>
      </c>
      <c r="AU391" s="202" t="s">
        <v>87</v>
      </c>
      <c r="AY391" s="17" t="s">
        <v>171</v>
      </c>
      <c r="BE391" s="203">
        <f>IF(N391="základní",J391,0)</f>
        <v>201.3</v>
      </c>
      <c r="BF391" s="203">
        <f>IF(N391="snížená",J391,0)</f>
        <v>0</v>
      </c>
      <c r="BG391" s="203">
        <f>IF(N391="zákl. přenesená",J391,0)</f>
        <v>0</v>
      </c>
      <c r="BH391" s="203">
        <f>IF(N391="sníž. přenesená",J391,0)</f>
        <v>0</v>
      </c>
      <c r="BI391" s="203">
        <f>IF(N391="nulová",J391,0)</f>
        <v>0</v>
      </c>
      <c r="BJ391" s="17" t="s">
        <v>85</v>
      </c>
      <c r="BK391" s="203">
        <f>ROUND(I391*H391,2)</f>
        <v>201.3</v>
      </c>
      <c r="BL391" s="17" t="s">
        <v>264</v>
      </c>
      <c r="BM391" s="202" t="s">
        <v>2256</v>
      </c>
    </row>
    <row r="392" spans="1:65" s="12" customFormat="1" ht="11.25">
      <c r="B392" s="204"/>
      <c r="C392" s="205"/>
      <c r="D392" s="206" t="s">
        <v>180</v>
      </c>
      <c r="E392" s="207" t="s">
        <v>1</v>
      </c>
      <c r="F392" s="208" t="s">
        <v>2037</v>
      </c>
      <c r="G392" s="205"/>
      <c r="H392" s="207" t="s">
        <v>1</v>
      </c>
      <c r="I392" s="209"/>
      <c r="J392" s="205"/>
      <c r="K392" s="205"/>
      <c r="L392" s="210"/>
      <c r="M392" s="211"/>
      <c r="N392" s="212"/>
      <c r="O392" s="212"/>
      <c r="P392" s="212"/>
      <c r="Q392" s="212"/>
      <c r="R392" s="212"/>
      <c r="S392" s="212"/>
      <c r="T392" s="213"/>
      <c r="AT392" s="214" t="s">
        <v>180</v>
      </c>
      <c r="AU392" s="214" t="s">
        <v>87</v>
      </c>
      <c r="AV392" s="12" t="s">
        <v>85</v>
      </c>
      <c r="AW392" s="12" t="s">
        <v>32</v>
      </c>
      <c r="AX392" s="12" t="s">
        <v>77</v>
      </c>
      <c r="AY392" s="214" t="s">
        <v>171</v>
      </c>
    </row>
    <row r="393" spans="1:65" s="12" customFormat="1" ht="11.25">
      <c r="B393" s="204"/>
      <c r="C393" s="205"/>
      <c r="D393" s="206" t="s">
        <v>180</v>
      </c>
      <c r="E393" s="207" t="s">
        <v>1</v>
      </c>
      <c r="F393" s="208" t="s">
        <v>2257</v>
      </c>
      <c r="G393" s="205"/>
      <c r="H393" s="207" t="s">
        <v>1</v>
      </c>
      <c r="I393" s="209"/>
      <c r="J393" s="205"/>
      <c r="K393" s="205"/>
      <c r="L393" s="210"/>
      <c r="M393" s="211"/>
      <c r="N393" s="212"/>
      <c r="O393" s="212"/>
      <c r="P393" s="212"/>
      <c r="Q393" s="212"/>
      <c r="R393" s="212"/>
      <c r="S393" s="212"/>
      <c r="T393" s="213"/>
      <c r="AT393" s="214" t="s">
        <v>180</v>
      </c>
      <c r="AU393" s="214" t="s">
        <v>87</v>
      </c>
      <c r="AV393" s="12" t="s">
        <v>85</v>
      </c>
      <c r="AW393" s="12" t="s">
        <v>32</v>
      </c>
      <c r="AX393" s="12" t="s">
        <v>77</v>
      </c>
      <c r="AY393" s="214" t="s">
        <v>171</v>
      </c>
    </row>
    <row r="394" spans="1:65" s="13" customFormat="1" ht="11.25">
      <c r="B394" s="215"/>
      <c r="C394" s="216"/>
      <c r="D394" s="206" t="s">
        <v>180</v>
      </c>
      <c r="E394" s="217" t="s">
        <v>1</v>
      </c>
      <c r="F394" s="218" t="s">
        <v>2258</v>
      </c>
      <c r="G394" s="216"/>
      <c r="H394" s="219">
        <v>0.03</v>
      </c>
      <c r="I394" s="220"/>
      <c r="J394" s="216"/>
      <c r="K394" s="216"/>
      <c r="L394" s="221"/>
      <c r="M394" s="222"/>
      <c r="N394" s="223"/>
      <c r="O394" s="223"/>
      <c r="P394" s="223"/>
      <c r="Q394" s="223"/>
      <c r="R394" s="223"/>
      <c r="S394" s="223"/>
      <c r="T394" s="224"/>
      <c r="AT394" s="225" t="s">
        <v>180</v>
      </c>
      <c r="AU394" s="225" t="s">
        <v>87</v>
      </c>
      <c r="AV394" s="13" t="s">
        <v>87</v>
      </c>
      <c r="AW394" s="13" t="s">
        <v>32</v>
      </c>
      <c r="AX394" s="13" t="s">
        <v>85</v>
      </c>
      <c r="AY394" s="225" t="s">
        <v>171</v>
      </c>
    </row>
    <row r="395" spans="1:65" s="12" customFormat="1" ht="11.25">
      <c r="B395" s="204"/>
      <c r="C395" s="205"/>
      <c r="D395" s="206" t="s">
        <v>180</v>
      </c>
      <c r="E395" s="207" t="s">
        <v>1</v>
      </c>
      <c r="F395" s="208" t="s">
        <v>35</v>
      </c>
      <c r="G395" s="205"/>
      <c r="H395" s="207" t="s">
        <v>1</v>
      </c>
      <c r="I395" s="209"/>
      <c r="J395" s="205"/>
      <c r="K395" s="205"/>
      <c r="L395" s="210"/>
      <c r="M395" s="211"/>
      <c r="N395" s="212"/>
      <c r="O395" s="212"/>
      <c r="P395" s="212"/>
      <c r="Q395" s="212"/>
      <c r="R395" s="212"/>
      <c r="S395" s="212"/>
      <c r="T395" s="213"/>
      <c r="AT395" s="214" t="s">
        <v>180</v>
      </c>
      <c r="AU395" s="214" t="s">
        <v>87</v>
      </c>
      <c r="AV395" s="12" t="s">
        <v>85</v>
      </c>
      <c r="AW395" s="12" t="s">
        <v>32</v>
      </c>
      <c r="AX395" s="12" t="s">
        <v>77</v>
      </c>
      <c r="AY395" s="214" t="s">
        <v>171</v>
      </c>
    </row>
    <row r="396" spans="1:65" s="12" customFormat="1" ht="11.25">
      <c r="B396" s="204"/>
      <c r="C396" s="205"/>
      <c r="D396" s="206" t="s">
        <v>180</v>
      </c>
      <c r="E396" s="207" t="s">
        <v>1</v>
      </c>
      <c r="F396" s="208" t="s">
        <v>2222</v>
      </c>
      <c r="G396" s="205"/>
      <c r="H396" s="207" t="s">
        <v>1</v>
      </c>
      <c r="I396" s="209"/>
      <c r="J396" s="205"/>
      <c r="K396" s="205"/>
      <c r="L396" s="210"/>
      <c r="M396" s="211"/>
      <c r="N396" s="212"/>
      <c r="O396" s="212"/>
      <c r="P396" s="212"/>
      <c r="Q396" s="212"/>
      <c r="R396" s="212"/>
      <c r="S396" s="212"/>
      <c r="T396" s="213"/>
      <c r="AT396" s="214" t="s">
        <v>180</v>
      </c>
      <c r="AU396" s="214" t="s">
        <v>87</v>
      </c>
      <c r="AV396" s="12" t="s">
        <v>85</v>
      </c>
      <c r="AW396" s="12" t="s">
        <v>32</v>
      </c>
      <c r="AX396" s="12" t="s">
        <v>77</v>
      </c>
      <c r="AY396" s="214" t="s">
        <v>171</v>
      </c>
    </row>
    <row r="397" spans="1:65" s="12" customFormat="1" ht="22.5">
      <c r="B397" s="204"/>
      <c r="C397" s="205"/>
      <c r="D397" s="206" t="s">
        <v>180</v>
      </c>
      <c r="E397" s="207" t="s">
        <v>1</v>
      </c>
      <c r="F397" s="208" t="s">
        <v>2223</v>
      </c>
      <c r="G397" s="205"/>
      <c r="H397" s="207" t="s">
        <v>1</v>
      </c>
      <c r="I397" s="209"/>
      <c r="J397" s="205"/>
      <c r="K397" s="205"/>
      <c r="L397" s="210"/>
      <c r="M397" s="211"/>
      <c r="N397" s="212"/>
      <c r="O397" s="212"/>
      <c r="P397" s="212"/>
      <c r="Q397" s="212"/>
      <c r="R397" s="212"/>
      <c r="S397" s="212"/>
      <c r="T397" s="213"/>
      <c r="AT397" s="214" t="s">
        <v>180</v>
      </c>
      <c r="AU397" s="214" t="s">
        <v>87</v>
      </c>
      <c r="AV397" s="12" t="s">
        <v>85</v>
      </c>
      <c r="AW397" s="12" t="s">
        <v>32</v>
      </c>
      <c r="AX397" s="12" t="s">
        <v>77</v>
      </c>
      <c r="AY397" s="214" t="s">
        <v>171</v>
      </c>
    </row>
    <row r="398" spans="1:65" s="12" customFormat="1" ht="22.5">
      <c r="B398" s="204"/>
      <c r="C398" s="205"/>
      <c r="D398" s="206" t="s">
        <v>180</v>
      </c>
      <c r="E398" s="207" t="s">
        <v>1</v>
      </c>
      <c r="F398" s="208" t="s">
        <v>2224</v>
      </c>
      <c r="G398" s="205"/>
      <c r="H398" s="207" t="s">
        <v>1</v>
      </c>
      <c r="I398" s="209"/>
      <c r="J398" s="205"/>
      <c r="K398" s="205"/>
      <c r="L398" s="210"/>
      <c r="M398" s="211"/>
      <c r="N398" s="212"/>
      <c r="O398" s="212"/>
      <c r="P398" s="212"/>
      <c r="Q398" s="212"/>
      <c r="R398" s="212"/>
      <c r="S398" s="212"/>
      <c r="T398" s="213"/>
      <c r="AT398" s="214" t="s">
        <v>180</v>
      </c>
      <c r="AU398" s="214" t="s">
        <v>87</v>
      </c>
      <c r="AV398" s="12" t="s">
        <v>85</v>
      </c>
      <c r="AW398" s="12" t="s">
        <v>32</v>
      </c>
      <c r="AX398" s="12" t="s">
        <v>77</v>
      </c>
      <c r="AY398" s="214" t="s">
        <v>171</v>
      </c>
    </row>
    <row r="399" spans="1:65" s="12" customFormat="1" ht="22.5">
      <c r="B399" s="204"/>
      <c r="C399" s="205"/>
      <c r="D399" s="206" t="s">
        <v>180</v>
      </c>
      <c r="E399" s="207" t="s">
        <v>1</v>
      </c>
      <c r="F399" s="208" t="s">
        <v>2225</v>
      </c>
      <c r="G399" s="205"/>
      <c r="H399" s="207" t="s">
        <v>1</v>
      </c>
      <c r="I399" s="209"/>
      <c r="J399" s="205"/>
      <c r="K399" s="205"/>
      <c r="L399" s="210"/>
      <c r="M399" s="211"/>
      <c r="N399" s="212"/>
      <c r="O399" s="212"/>
      <c r="P399" s="212"/>
      <c r="Q399" s="212"/>
      <c r="R399" s="212"/>
      <c r="S399" s="212"/>
      <c r="T399" s="213"/>
      <c r="AT399" s="214" t="s">
        <v>180</v>
      </c>
      <c r="AU399" s="214" t="s">
        <v>87</v>
      </c>
      <c r="AV399" s="12" t="s">
        <v>85</v>
      </c>
      <c r="AW399" s="12" t="s">
        <v>32</v>
      </c>
      <c r="AX399" s="12" t="s">
        <v>77</v>
      </c>
      <c r="AY399" s="214" t="s">
        <v>171</v>
      </c>
    </row>
    <row r="400" spans="1:65" s="12" customFormat="1" ht="22.5">
      <c r="B400" s="204"/>
      <c r="C400" s="205"/>
      <c r="D400" s="206" t="s">
        <v>180</v>
      </c>
      <c r="E400" s="207" t="s">
        <v>1</v>
      </c>
      <c r="F400" s="208" t="s">
        <v>2226</v>
      </c>
      <c r="G400" s="205"/>
      <c r="H400" s="207" t="s">
        <v>1</v>
      </c>
      <c r="I400" s="209"/>
      <c r="J400" s="205"/>
      <c r="K400" s="205"/>
      <c r="L400" s="210"/>
      <c r="M400" s="211"/>
      <c r="N400" s="212"/>
      <c r="O400" s="212"/>
      <c r="P400" s="212"/>
      <c r="Q400" s="212"/>
      <c r="R400" s="212"/>
      <c r="S400" s="212"/>
      <c r="T400" s="213"/>
      <c r="AT400" s="214" t="s">
        <v>180</v>
      </c>
      <c r="AU400" s="214" t="s">
        <v>87</v>
      </c>
      <c r="AV400" s="12" t="s">
        <v>85</v>
      </c>
      <c r="AW400" s="12" t="s">
        <v>32</v>
      </c>
      <c r="AX400" s="12" t="s">
        <v>77</v>
      </c>
      <c r="AY400" s="214" t="s">
        <v>171</v>
      </c>
    </row>
    <row r="401" spans="1:65" s="12" customFormat="1" ht="22.5">
      <c r="B401" s="204"/>
      <c r="C401" s="205"/>
      <c r="D401" s="206" t="s">
        <v>180</v>
      </c>
      <c r="E401" s="207" t="s">
        <v>1</v>
      </c>
      <c r="F401" s="208" t="s">
        <v>2227</v>
      </c>
      <c r="G401" s="205"/>
      <c r="H401" s="207" t="s">
        <v>1</v>
      </c>
      <c r="I401" s="209"/>
      <c r="J401" s="205"/>
      <c r="K401" s="205"/>
      <c r="L401" s="210"/>
      <c r="M401" s="211"/>
      <c r="N401" s="212"/>
      <c r="O401" s="212"/>
      <c r="P401" s="212"/>
      <c r="Q401" s="212"/>
      <c r="R401" s="212"/>
      <c r="S401" s="212"/>
      <c r="T401" s="213"/>
      <c r="AT401" s="214" t="s">
        <v>180</v>
      </c>
      <c r="AU401" s="214" t="s">
        <v>87</v>
      </c>
      <c r="AV401" s="12" t="s">
        <v>85</v>
      </c>
      <c r="AW401" s="12" t="s">
        <v>32</v>
      </c>
      <c r="AX401" s="12" t="s">
        <v>77</v>
      </c>
      <c r="AY401" s="214" t="s">
        <v>171</v>
      </c>
    </row>
    <row r="402" spans="1:65" s="1" customFormat="1" ht="24.2" customHeight="1">
      <c r="A402" s="34"/>
      <c r="B402" s="35"/>
      <c r="C402" s="192" t="s">
        <v>604</v>
      </c>
      <c r="D402" s="192" t="s">
        <v>173</v>
      </c>
      <c r="E402" s="193" t="s">
        <v>2050</v>
      </c>
      <c r="F402" s="194" t="s">
        <v>2051</v>
      </c>
      <c r="G402" s="195" t="s">
        <v>198</v>
      </c>
      <c r="H402" s="196">
        <v>7.0000000000000007E-2</v>
      </c>
      <c r="I402" s="197">
        <v>1975</v>
      </c>
      <c r="J402" s="196">
        <f>ROUND(I402*H402,2)</f>
        <v>138.25</v>
      </c>
      <c r="K402" s="194" t="s">
        <v>177</v>
      </c>
      <c r="L402" s="39"/>
      <c r="M402" s="198" t="s">
        <v>1</v>
      </c>
      <c r="N402" s="199" t="s">
        <v>42</v>
      </c>
      <c r="O402" s="71"/>
      <c r="P402" s="200">
        <f>O402*H402</f>
        <v>0</v>
      </c>
      <c r="Q402" s="200">
        <v>0</v>
      </c>
      <c r="R402" s="200">
        <f>Q402*H402</f>
        <v>0</v>
      </c>
      <c r="S402" s="200">
        <v>0</v>
      </c>
      <c r="T402" s="201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2" t="s">
        <v>264</v>
      </c>
      <c r="AT402" s="202" t="s">
        <v>173</v>
      </c>
      <c r="AU402" s="202" t="s">
        <v>87</v>
      </c>
      <c r="AY402" s="17" t="s">
        <v>171</v>
      </c>
      <c r="BE402" s="203">
        <f>IF(N402="základní",J402,0)</f>
        <v>138.25</v>
      </c>
      <c r="BF402" s="203">
        <f>IF(N402="snížená",J402,0)</f>
        <v>0</v>
      </c>
      <c r="BG402" s="203">
        <f>IF(N402="zákl. přenesená",J402,0)</f>
        <v>0</v>
      </c>
      <c r="BH402" s="203">
        <f>IF(N402="sníž. přenesená",J402,0)</f>
        <v>0</v>
      </c>
      <c r="BI402" s="203">
        <f>IF(N402="nulová",J402,0)</f>
        <v>0</v>
      </c>
      <c r="BJ402" s="17" t="s">
        <v>85</v>
      </c>
      <c r="BK402" s="203">
        <f>ROUND(I402*H402,2)</f>
        <v>138.25</v>
      </c>
      <c r="BL402" s="17" t="s">
        <v>264</v>
      </c>
      <c r="BM402" s="202" t="s">
        <v>2259</v>
      </c>
    </row>
    <row r="403" spans="1:65" s="11" customFormat="1" ht="22.9" customHeight="1">
      <c r="B403" s="176"/>
      <c r="C403" s="177"/>
      <c r="D403" s="178" t="s">
        <v>76</v>
      </c>
      <c r="E403" s="190" t="s">
        <v>1934</v>
      </c>
      <c r="F403" s="190" t="s">
        <v>1935</v>
      </c>
      <c r="G403" s="177"/>
      <c r="H403" s="177"/>
      <c r="I403" s="180"/>
      <c r="J403" s="191">
        <f>BK403</f>
        <v>26360</v>
      </c>
      <c r="K403" s="177"/>
      <c r="L403" s="182"/>
      <c r="M403" s="183"/>
      <c r="N403" s="184"/>
      <c r="O403" s="184"/>
      <c r="P403" s="185">
        <f>SUM(P404:P410)</f>
        <v>0</v>
      </c>
      <c r="Q403" s="184"/>
      <c r="R403" s="185">
        <f>SUM(R404:R410)</f>
        <v>0</v>
      </c>
      <c r="S403" s="184"/>
      <c r="T403" s="186">
        <f>SUM(T404:T410)</f>
        <v>0</v>
      </c>
      <c r="AR403" s="187" t="s">
        <v>178</v>
      </c>
      <c r="AT403" s="188" t="s">
        <v>76</v>
      </c>
      <c r="AU403" s="188" t="s">
        <v>85</v>
      </c>
      <c r="AY403" s="187" t="s">
        <v>171</v>
      </c>
      <c r="BK403" s="189">
        <f>SUM(BK404:BK410)</f>
        <v>26360</v>
      </c>
    </row>
    <row r="404" spans="1:65" s="1" customFormat="1" ht="37.9" customHeight="1">
      <c r="A404" s="34"/>
      <c r="B404" s="35"/>
      <c r="C404" s="192" t="s">
        <v>614</v>
      </c>
      <c r="D404" s="192" t="s">
        <v>173</v>
      </c>
      <c r="E404" s="193" t="s">
        <v>2260</v>
      </c>
      <c r="F404" s="194" t="s">
        <v>2261</v>
      </c>
      <c r="G404" s="195" t="s">
        <v>2149</v>
      </c>
      <c r="H404" s="196">
        <v>1</v>
      </c>
      <c r="I404" s="197">
        <v>15400</v>
      </c>
      <c r="J404" s="196">
        <f>ROUND(I404*H404,2)</f>
        <v>15400</v>
      </c>
      <c r="K404" s="194" t="s">
        <v>1</v>
      </c>
      <c r="L404" s="39"/>
      <c r="M404" s="198" t="s">
        <v>1</v>
      </c>
      <c r="N404" s="199" t="s">
        <v>42</v>
      </c>
      <c r="O404" s="71"/>
      <c r="P404" s="200">
        <f>O404*H404</f>
        <v>0</v>
      </c>
      <c r="Q404" s="200">
        <v>0</v>
      </c>
      <c r="R404" s="200">
        <f>Q404*H404</f>
        <v>0</v>
      </c>
      <c r="S404" s="200">
        <v>0</v>
      </c>
      <c r="T404" s="201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02" t="s">
        <v>2262</v>
      </c>
      <c r="AT404" s="202" t="s">
        <v>173</v>
      </c>
      <c r="AU404" s="202" t="s">
        <v>87</v>
      </c>
      <c r="AY404" s="17" t="s">
        <v>171</v>
      </c>
      <c r="BE404" s="203">
        <f>IF(N404="základní",J404,0)</f>
        <v>15400</v>
      </c>
      <c r="BF404" s="203">
        <f>IF(N404="snížená",J404,0)</f>
        <v>0</v>
      </c>
      <c r="BG404" s="203">
        <f>IF(N404="zákl. přenesená",J404,0)</f>
        <v>0</v>
      </c>
      <c r="BH404" s="203">
        <f>IF(N404="sníž. přenesená",J404,0)</f>
        <v>0</v>
      </c>
      <c r="BI404" s="203">
        <f>IF(N404="nulová",J404,0)</f>
        <v>0</v>
      </c>
      <c r="BJ404" s="17" t="s">
        <v>85</v>
      </c>
      <c r="BK404" s="203">
        <f>ROUND(I404*H404,2)</f>
        <v>15400</v>
      </c>
      <c r="BL404" s="17" t="s">
        <v>2262</v>
      </c>
      <c r="BM404" s="202" t="s">
        <v>2263</v>
      </c>
    </row>
    <row r="405" spans="1:65" s="1" customFormat="1" ht="107.25">
      <c r="A405" s="34"/>
      <c r="B405" s="35"/>
      <c r="C405" s="36"/>
      <c r="D405" s="206" t="s">
        <v>415</v>
      </c>
      <c r="E405" s="36"/>
      <c r="F405" s="246" t="s">
        <v>2264</v>
      </c>
      <c r="G405" s="36"/>
      <c r="H405" s="36"/>
      <c r="I405" s="247"/>
      <c r="J405" s="36"/>
      <c r="K405" s="36"/>
      <c r="L405" s="39"/>
      <c r="M405" s="248"/>
      <c r="N405" s="249"/>
      <c r="O405" s="71"/>
      <c r="P405" s="71"/>
      <c r="Q405" s="71"/>
      <c r="R405" s="71"/>
      <c r="S405" s="71"/>
      <c r="T405" s="72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T405" s="17" t="s">
        <v>415</v>
      </c>
      <c r="AU405" s="17" t="s">
        <v>87</v>
      </c>
    </row>
    <row r="406" spans="1:65" s="12" customFormat="1" ht="11.25">
      <c r="B406" s="204"/>
      <c r="C406" s="205"/>
      <c r="D406" s="206" t="s">
        <v>180</v>
      </c>
      <c r="E406" s="207" t="s">
        <v>1</v>
      </c>
      <c r="F406" s="208" t="s">
        <v>2037</v>
      </c>
      <c r="G406" s="205"/>
      <c r="H406" s="207" t="s">
        <v>1</v>
      </c>
      <c r="I406" s="209"/>
      <c r="J406" s="205"/>
      <c r="K406" s="205"/>
      <c r="L406" s="210"/>
      <c r="M406" s="211"/>
      <c r="N406" s="212"/>
      <c r="O406" s="212"/>
      <c r="P406" s="212"/>
      <c r="Q406" s="212"/>
      <c r="R406" s="212"/>
      <c r="S406" s="212"/>
      <c r="T406" s="213"/>
      <c r="AT406" s="214" t="s">
        <v>180</v>
      </c>
      <c r="AU406" s="214" t="s">
        <v>87</v>
      </c>
      <c r="AV406" s="12" t="s">
        <v>85</v>
      </c>
      <c r="AW406" s="12" t="s">
        <v>32</v>
      </c>
      <c r="AX406" s="12" t="s">
        <v>77</v>
      </c>
      <c r="AY406" s="214" t="s">
        <v>171</v>
      </c>
    </row>
    <row r="407" spans="1:65" s="13" customFormat="1" ht="11.25">
      <c r="B407" s="215"/>
      <c r="C407" s="216"/>
      <c r="D407" s="206" t="s">
        <v>180</v>
      </c>
      <c r="E407" s="217" t="s">
        <v>1</v>
      </c>
      <c r="F407" s="218" t="s">
        <v>85</v>
      </c>
      <c r="G407" s="216"/>
      <c r="H407" s="219">
        <v>1</v>
      </c>
      <c r="I407" s="220"/>
      <c r="J407" s="216"/>
      <c r="K407" s="216"/>
      <c r="L407" s="221"/>
      <c r="M407" s="222"/>
      <c r="N407" s="223"/>
      <c r="O407" s="223"/>
      <c r="P407" s="223"/>
      <c r="Q407" s="223"/>
      <c r="R407" s="223"/>
      <c r="S407" s="223"/>
      <c r="T407" s="224"/>
      <c r="AT407" s="225" t="s">
        <v>180</v>
      </c>
      <c r="AU407" s="225" t="s">
        <v>87</v>
      </c>
      <c r="AV407" s="13" t="s">
        <v>87</v>
      </c>
      <c r="AW407" s="13" t="s">
        <v>32</v>
      </c>
      <c r="AX407" s="13" t="s">
        <v>85</v>
      </c>
      <c r="AY407" s="225" t="s">
        <v>171</v>
      </c>
    </row>
    <row r="408" spans="1:65" s="1" customFormat="1" ht="24.2" customHeight="1">
      <c r="A408" s="34"/>
      <c r="B408" s="35"/>
      <c r="C408" s="192" t="s">
        <v>619</v>
      </c>
      <c r="D408" s="192" t="s">
        <v>173</v>
      </c>
      <c r="E408" s="193" t="s">
        <v>2265</v>
      </c>
      <c r="F408" s="194" t="s">
        <v>2266</v>
      </c>
      <c r="G408" s="195" t="s">
        <v>308</v>
      </c>
      <c r="H408" s="196">
        <v>1</v>
      </c>
      <c r="I408" s="197">
        <v>10960</v>
      </c>
      <c r="J408" s="196">
        <f>ROUND(I408*H408,2)</f>
        <v>10960</v>
      </c>
      <c r="K408" s="194" t="s">
        <v>1</v>
      </c>
      <c r="L408" s="39"/>
      <c r="M408" s="198" t="s">
        <v>1</v>
      </c>
      <c r="N408" s="199" t="s">
        <v>42</v>
      </c>
      <c r="O408" s="71"/>
      <c r="P408" s="200">
        <f>O408*H408</f>
        <v>0</v>
      </c>
      <c r="Q408" s="200">
        <v>0</v>
      </c>
      <c r="R408" s="200">
        <f>Q408*H408</f>
        <v>0</v>
      </c>
      <c r="S408" s="200">
        <v>0</v>
      </c>
      <c r="T408" s="201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202" t="s">
        <v>264</v>
      </c>
      <c r="AT408" s="202" t="s">
        <v>173</v>
      </c>
      <c r="AU408" s="202" t="s">
        <v>87</v>
      </c>
      <c r="AY408" s="17" t="s">
        <v>171</v>
      </c>
      <c r="BE408" s="203">
        <f>IF(N408="základní",J408,0)</f>
        <v>10960</v>
      </c>
      <c r="BF408" s="203">
        <f>IF(N408="snížená",J408,0)</f>
        <v>0</v>
      </c>
      <c r="BG408" s="203">
        <f>IF(N408="zákl. přenesená",J408,0)</f>
        <v>0</v>
      </c>
      <c r="BH408" s="203">
        <f>IF(N408="sníž. přenesená",J408,0)</f>
        <v>0</v>
      </c>
      <c r="BI408" s="203">
        <f>IF(N408="nulová",J408,0)</f>
        <v>0</v>
      </c>
      <c r="BJ408" s="17" t="s">
        <v>85</v>
      </c>
      <c r="BK408" s="203">
        <f>ROUND(I408*H408,2)</f>
        <v>10960</v>
      </c>
      <c r="BL408" s="17" t="s">
        <v>264</v>
      </c>
      <c r="BM408" s="202" t="s">
        <v>2267</v>
      </c>
    </row>
    <row r="409" spans="1:65" s="12" customFormat="1" ht="11.25">
      <c r="B409" s="204"/>
      <c r="C409" s="205"/>
      <c r="D409" s="206" t="s">
        <v>180</v>
      </c>
      <c r="E409" s="207" t="s">
        <v>1</v>
      </c>
      <c r="F409" s="208" t="s">
        <v>2268</v>
      </c>
      <c r="G409" s="205"/>
      <c r="H409" s="207" t="s">
        <v>1</v>
      </c>
      <c r="I409" s="209"/>
      <c r="J409" s="205"/>
      <c r="K409" s="205"/>
      <c r="L409" s="210"/>
      <c r="M409" s="211"/>
      <c r="N409" s="212"/>
      <c r="O409" s="212"/>
      <c r="P409" s="212"/>
      <c r="Q409" s="212"/>
      <c r="R409" s="212"/>
      <c r="S409" s="212"/>
      <c r="T409" s="213"/>
      <c r="AT409" s="214" t="s">
        <v>180</v>
      </c>
      <c r="AU409" s="214" t="s">
        <v>87</v>
      </c>
      <c r="AV409" s="12" t="s">
        <v>85</v>
      </c>
      <c r="AW409" s="12" t="s">
        <v>32</v>
      </c>
      <c r="AX409" s="12" t="s">
        <v>77</v>
      </c>
      <c r="AY409" s="214" t="s">
        <v>171</v>
      </c>
    </row>
    <row r="410" spans="1:65" s="13" customFormat="1" ht="11.25">
      <c r="B410" s="215"/>
      <c r="C410" s="216"/>
      <c r="D410" s="206" t="s">
        <v>180</v>
      </c>
      <c r="E410" s="217" t="s">
        <v>1</v>
      </c>
      <c r="F410" s="218" t="s">
        <v>85</v>
      </c>
      <c r="G410" s="216"/>
      <c r="H410" s="219">
        <v>1</v>
      </c>
      <c r="I410" s="220"/>
      <c r="J410" s="216"/>
      <c r="K410" s="216"/>
      <c r="L410" s="221"/>
      <c r="M410" s="269"/>
      <c r="N410" s="270"/>
      <c r="O410" s="270"/>
      <c r="P410" s="270"/>
      <c r="Q410" s="270"/>
      <c r="R410" s="270"/>
      <c r="S410" s="270"/>
      <c r="T410" s="271"/>
      <c r="AT410" s="225" t="s">
        <v>180</v>
      </c>
      <c r="AU410" s="225" t="s">
        <v>87</v>
      </c>
      <c r="AV410" s="13" t="s">
        <v>87</v>
      </c>
      <c r="AW410" s="13" t="s">
        <v>32</v>
      </c>
      <c r="AX410" s="13" t="s">
        <v>85</v>
      </c>
      <c r="AY410" s="225" t="s">
        <v>171</v>
      </c>
    </row>
    <row r="411" spans="1:65" s="1" customFormat="1" ht="6.95" customHeight="1">
      <c r="A411" s="34"/>
      <c r="B411" s="54"/>
      <c r="C411" s="55"/>
      <c r="D411" s="55"/>
      <c r="E411" s="55"/>
      <c r="F411" s="55"/>
      <c r="G411" s="55"/>
      <c r="H411" s="55"/>
      <c r="I411" s="55"/>
      <c r="J411" s="55"/>
      <c r="K411" s="55"/>
      <c r="L411" s="39"/>
      <c r="M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</row>
  </sheetData>
  <sheetProtection algorithmName="SHA-512" hashValue="WE910xPki40sY/RdSk0vdqhVjE4SBFBFyTm/GKJY1qNboghD/ON/ixxhF2MrfQPptqjk86f/QZVqk6lZkBSO5w==" saltValue="MjV6Ea9J5HqSlamOA2JHHpVXUCgNwR+i7RPTQjPcx2F4fq9ADAFw6di5WtcW5x8b5uOFt7oLpHG5CeHKwrIaSA==" spinCount="100000" sheet="1" objects="1" scenarios="1" formatColumns="0" formatRows="0" autoFilter="0"/>
  <autoFilter ref="C125:K410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100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ht="12" customHeight="1">
      <c r="B8" s="20"/>
      <c r="D8" s="119" t="s">
        <v>114</v>
      </c>
      <c r="L8" s="20"/>
    </row>
    <row r="9" spans="1:46" s="1" customFormat="1" ht="16.5" customHeight="1">
      <c r="A9" s="34"/>
      <c r="B9" s="39"/>
      <c r="C9" s="34"/>
      <c r="D9" s="34"/>
      <c r="E9" s="320" t="s">
        <v>2269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2" customHeight="1">
      <c r="A10" s="34"/>
      <c r="B10" s="39"/>
      <c r="C10" s="34"/>
      <c r="D10" s="119" t="s">
        <v>2270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6.5" customHeight="1">
      <c r="A11" s="34"/>
      <c r="B11" s="39"/>
      <c r="C11" s="34"/>
      <c r="D11" s="34"/>
      <c r="E11" s="322" t="s">
        <v>2271</v>
      </c>
      <c r="F11" s="323"/>
      <c r="G11" s="323"/>
      <c r="H11" s="323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2" customHeight="1">
      <c r="A13" s="34"/>
      <c r="B13" s="39"/>
      <c r="C13" s="34"/>
      <c r="D13" s="119" t="s">
        <v>17</v>
      </c>
      <c r="E13" s="34"/>
      <c r="F13" s="110" t="s">
        <v>1</v>
      </c>
      <c r="G13" s="34"/>
      <c r="H13" s="34"/>
      <c r="I13" s="119" t="s">
        <v>18</v>
      </c>
      <c r="J13" s="110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19</v>
      </c>
      <c r="E14" s="34"/>
      <c r="F14" s="110" t="s">
        <v>20</v>
      </c>
      <c r="G14" s="34"/>
      <c r="H14" s="34"/>
      <c r="I14" s="119" t="s">
        <v>21</v>
      </c>
      <c r="J14" s="120">
        <f>'Rekapitulace stavby'!AN8</f>
        <v>44733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12" customHeight="1">
      <c r="A16" s="34"/>
      <c r="B16" s="39"/>
      <c r="C16" s="34"/>
      <c r="D16" s="119" t="s">
        <v>22</v>
      </c>
      <c r="E16" s="34"/>
      <c r="F16" s="34"/>
      <c r="G16" s="34"/>
      <c r="H16" s="34"/>
      <c r="I16" s="119" t="s">
        <v>23</v>
      </c>
      <c r="J16" s="110" t="str">
        <f>IF('Rekapitulace stavby'!AN10="","",'Rekapitulace stavby'!AN10)</f>
        <v/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8" customHeight="1">
      <c r="A17" s="34"/>
      <c r="B17" s="39"/>
      <c r="C17" s="34"/>
      <c r="D17" s="34"/>
      <c r="E17" s="110" t="str">
        <f>IF('Rekapitulace stavby'!E11="","",'Rekapitulace stavby'!E11)</f>
        <v>Obec Kolová</v>
      </c>
      <c r="F17" s="34"/>
      <c r="G17" s="34"/>
      <c r="H17" s="34"/>
      <c r="I17" s="119" t="s">
        <v>25</v>
      </c>
      <c r="J17" s="110" t="str">
        <f>IF('Rekapitulace stavby'!AN11="","",'Rekapitulace stavby'!AN11)</f>
        <v/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12" customHeight="1">
      <c r="A19" s="34"/>
      <c r="B19" s="39"/>
      <c r="C19" s="34"/>
      <c r="D19" s="119" t="s">
        <v>26</v>
      </c>
      <c r="E19" s="34"/>
      <c r="F19" s="34"/>
      <c r="G19" s="34"/>
      <c r="H19" s="34"/>
      <c r="I19" s="119" t="s">
        <v>23</v>
      </c>
      <c r="J19" s="121" t="str">
        <f>'Rekapitulace stavby'!AN13</f>
        <v>14707551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8" customHeight="1">
      <c r="A20" s="34"/>
      <c r="B20" s="39"/>
      <c r="C20" s="34"/>
      <c r="D20" s="34"/>
      <c r="E20" s="324" t="str">
        <f>'Rekapitulace stavby'!E14</f>
        <v>STASKO plus,spol. s r.o.,Rolavská 10,K.Vary</v>
      </c>
      <c r="F20" s="325"/>
      <c r="G20" s="325"/>
      <c r="H20" s="325"/>
      <c r="I20" s="119" t="s">
        <v>25</v>
      </c>
      <c r="J20" s="121" t="str">
        <f>'Rekapitulace stavby'!AN14</f>
        <v>CZ14707551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12" customHeight="1">
      <c r="A22" s="34"/>
      <c r="B22" s="39"/>
      <c r="C22" s="34"/>
      <c r="D22" s="119" t="s">
        <v>30</v>
      </c>
      <c r="E22" s="34"/>
      <c r="F22" s="34"/>
      <c r="G22" s="34"/>
      <c r="H22" s="34"/>
      <c r="I22" s="119" t="s">
        <v>23</v>
      </c>
      <c r="J22" s="110" t="str">
        <f>IF('Rekapitulace stavby'!AN16="","",'Rekapitulace stavby'!AN16)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8" customHeight="1">
      <c r="A23" s="34"/>
      <c r="B23" s="39"/>
      <c r="C23" s="34"/>
      <c r="D23" s="34"/>
      <c r="E23" s="110" t="str">
        <f>IF('Rekapitulace stavby'!E17="","",'Rekapitulace stavby'!E17)</f>
        <v>DPT projekty s.r.o.Ostrov</v>
      </c>
      <c r="F23" s="34"/>
      <c r="G23" s="34"/>
      <c r="H23" s="34"/>
      <c r="I23" s="119" t="s">
        <v>25</v>
      </c>
      <c r="J23" s="110" t="str">
        <f>IF('Rekapitulace stavby'!AN17="","",'Rekapitulace stavby'!AN17)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12" customHeight="1">
      <c r="A25" s="34"/>
      <c r="B25" s="39"/>
      <c r="C25" s="34"/>
      <c r="D25" s="119" t="s">
        <v>33</v>
      </c>
      <c r="E25" s="34"/>
      <c r="F25" s="34"/>
      <c r="G25" s="34"/>
      <c r="H25" s="34"/>
      <c r="I25" s="119" t="s">
        <v>23</v>
      </c>
      <c r="J25" s="110" t="str">
        <f>IF('Rekapitulace stavby'!AN19="","",'Rekapitulace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8" customHeight="1">
      <c r="A26" s="34"/>
      <c r="B26" s="39"/>
      <c r="C26" s="34"/>
      <c r="D26" s="34"/>
      <c r="E26" s="110" t="str">
        <f>IF('Rekapitulace stavby'!E20="","",'Rekapitulace stavby'!E20)</f>
        <v>Neubauerová Soňa, SK-Projekt Ostrov</v>
      </c>
      <c r="F26" s="34"/>
      <c r="G26" s="34"/>
      <c r="H26" s="34"/>
      <c r="I26" s="119" t="s">
        <v>25</v>
      </c>
      <c r="J26" s="110" t="str">
        <f>IF('Rekapitulace stavby'!AN20="","",'Rekapitulace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1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1" customFormat="1" ht="12" customHeight="1">
      <c r="A28" s="34"/>
      <c r="B28" s="39"/>
      <c r="C28" s="34"/>
      <c r="D28" s="119" t="s">
        <v>35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7" customFormat="1" ht="16.5" customHeight="1">
      <c r="A29" s="122"/>
      <c r="B29" s="123"/>
      <c r="C29" s="122"/>
      <c r="D29" s="122"/>
      <c r="E29" s="326" t="s">
        <v>1</v>
      </c>
      <c r="F29" s="326"/>
      <c r="G29" s="326"/>
      <c r="H29" s="326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25.35" customHeight="1">
      <c r="A32" s="34"/>
      <c r="B32" s="39"/>
      <c r="C32" s="34"/>
      <c r="D32" s="126" t="s">
        <v>37</v>
      </c>
      <c r="E32" s="34"/>
      <c r="F32" s="34"/>
      <c r="G32" s="34"/>
      <c r="H32" s="34"/>
      <c r="I32" s="34"/>
      <c r="J32" s="127">
        <f>ROUND(J127, 2)</f>
        <v>459026.5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6.95" customHeight="1">
      <c r="A33" s="34"/>
      <c r="B33" s="39"/>
      <c r="C33" s="34"/>
      <c r="D33" s="125"/>
      <c r="E33" s="125"/>
      <c r="F33" s="125"/>
      <c r="G33" s="125"/>
      <c r="H33" s="125"/>
      <c r="I33" s="125"/>
      <c r="J33" s="125"/>
      <c r="K33" s="125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34"/>
      <c r="F34" s="128" t="s">
        <v>39</v>
      </c>
      <c r="G34" s="34"/>
      <c r="H34" s="34"/>
      <c r="I34" s="128" t="s">
        <v>38</v>
      </c>
      <c r="J34" s="128" t="s">
        <v>40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customHeight="1">
      <c r="A35" s="34"/>
      <c r="B35" s="39"/>
      <c r="C35" s="34"/>
      <c r="D35" s="129" t="s">
        <v>41</v>
      </c>
      <c r="E35" s="119" t="s">
        <v>42</v>
      </c>
      <c r="F35" s="130">
        <f>ROUND((SUM(BE127:BE210)),  2)</f>
        <v>459026.5</v>
      </c>
      <c r="G35" s="34"/>
      <c r="H35" s="34"/>
      <c r="I35" s="131">
        <v>0.21</v>
      </c>
      <c r="J35" s="130">
        <f>ROUND(((SUM(BE127:BE210))*I35),  2)</f>
        <v>96395.57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customHeight="1">
      <c r="A36" s="34"/>
      <c r="B36" s="39"/>
      <c r="C36" s="34"/>
      <c r="D36" s="34"/>
      <c r="E36" s="119" t="s">
        <v>43</v>
      </c>
      <c r="F36" s="130">
        <f>ROUND((SUM(BF127:BF210)),  2)</f>
        <v>0</v>
      </c>
      <c r="G36" s="34"/>
      <c r="H36" s="34"/>
      <c r="I36" s="131">
        <v>0.15</v>
      </c>
      <c r="J36" s="130">
        <f>ROUND(((SUM(BF127:BF210))*I36),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44</v>
      </c>
      <c r="F37" s="130">
        <f>ROUND((SUM(BG127:BG210)),  2)</f>
        <v>0</v>
      </c>
      <c r="G37" s="34"/>
      <c r="H37" s="34"/>
      <c r="I37" s="131">
        <v>0.21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14.45" hidden="1" customHeight="1">
      <c r="A38" s="34"/>
      <c r="B38" s="39"/>
      <c r="C38" s="34"/>
      <c r="D38" s="34"/>
      <c r="E38" s="119" t="s">
        <v>45</v>
      </c>
      <c r="F38" s="130">
        <f>ROUND((SUM(BH127:BH210)),  2)</f>
        <v>0</v>
      </c>
      <c r="G38" s="34"/>
      <c r="H38" s="34"/>
      <c r="I38" s="131">
        <v>0.15</v>
      </c>
      <c r="J38" s="130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14.45" hidden="1" customHeight="1">
      <c r="A39" s="34"/>
      <c r="B39" s="39"/>
      <c r="C39" s="34"/>
      <c r="D39" s="34"/>
      <c r="E39" s="119" t="s">
        <v>46</v>
      </c>
      <c r="F39" s="130">
        <f>ROUND((SUM(BI127:BI210)),  2)</f>
        <v>0</v>
      </c>
      <c r="G39" s="34"/>
      <c r="H39" s="34"/>
      <c r="I39" s="131">
        <v>0</v>
      </c>
      <c r="J39" s="130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25.35" customHeight="1">
      <c r="A41" s="34"/>
      <c r="B41" s="39"/>
      <c r="C41" s="132"/>
      <c r="D41" s="133" t="s">
        <v>47</v>
      </c>
      <c r="E41" s="134"/>
      <c r="F41" s="134"/>
      <c r="G41" s="135" t="s">
        <v>48</v>
      </c>
      <c r="H41" s="136" t="s">
        <v>49</v>
      </c>
      <c r="I41" s="134"/>
      <c r="J41" s="137">
        <f>SUM(J32:J39)</f>
        <v>555422.07000000007</v>
      </c>
      <c r="K41" s="138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1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31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ht="12" customHeight="1">
      <c r="B86" s="21"/>
      <c r="C86" s="29" t="s">
        <v>114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1" customFormat="1" ht="16.5" customHeight="1">
      <c r="A87" s="34"/>
      <c r="B87" s="35"/>
      <c r="C87" s="36"/>
      <c r="D87" s="36"/>
      <c r="E87" s="318" t="s">
        <v>2269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1" customFormat="1" ht="12" customHeight="1">
      <c r="A88" s="34"/>
      <c r="B88" s="35"/>
      <c r="C88" s="29" t="s">
        <v>2270</v>
      </c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1" customFormat="1" ht="16.5" customHeight="1">
      <c r="A89" s="34"/>
      <c r="B89" s="35"/>
      <c r="C89" s="36"/>
      <c r="D89" s="36"/>
      <c r="E89" s="286" t="str">
        <f>E11</f>
        <v>04-01 - ZŠ Kolová -...</v>
      </c>
      <c r="F89" s="317"/>
      <c r="G89" s="317"/>
      <c r="H89" s="317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1" customFormat="1" ht="12" customHeight="1">
      <c r="A91" s="34"/>
      <c r="B91" s="35"/>
      <c r="C91" s="29" t="s">
        <v>19</v>
      </c>
      <c r="D91" s="36"/>
      <c r="E91" s="36"/>
      <c r="F91" s="27" t="str">
        <f>F14</f>
        <v xml:space="preserve"> </v>
      </c>
      <c r="G91" s="36"/>
      <c r="H91" s="36"/>
      <c r="I91" s="29" t="s">
        <v>21</v>
      </c>
      <c r="J91" s="66">
        <f>IF(J14="","",J14)</f>
        <v>44733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1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1" customFormat="1" ht="25.7" customHeight="1">
      <c r="A93" s="34"/>
      <c r="B93" s="35"/>
      <c r="C93" s="29" t="s">
        <v>22</v>
      </c>
      <c r="D93" s="36"/>
      <c r="E93" s="36"/>
      <c r="F93" s="27" t="str">
        <f>E17</f>
        <v>Obec Kolová</v>
      </c>
      <c r="G93" s="36"/>
      <c r="H93" s="36"/>
      <c r="I93" s="29" t="s">
        <v>30</v>
      </c>
      <c r="J93" s="32" t="str">
        <f>E23</f>
        <v>DPT projekty s.r.o.Ostrov</v>
      </c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1" customFormat="1" ht="25.7" customHeight="1">
      <c r="A94" s="34"/>
      <c r="B94" s="35"/>
      <c r="C94" s="29" t="s">
        <v>26</v>
      </c>
      <c r="D94" s="36"/>
      <c r="E94" s="36"/>
      <c r="F94" s="27" t="str">
        <f>IF(E20="","",E20)</f>
        <v>STASKO plus,spol. s r.o.,Rolavská 10,K.Vary</v>
      </c>
      <c r="G94" s="36"/>
      <c r="H94" s="36"/>
      <c r="I94" s="29" t="s">
        <v>33</v>
      </c>
      <c r="J94" s="32" t="str">
        <f>E26</f>
        <v>Neubauerová Soňa, SK-Projekt Ostrov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1" customFormat="1" ht="29.25" customHeight="1">
      <c r="A96" s="34"/>
      <c r="B96" s="35"/>
      <c r="C96" s="150" t="s">
        <v>117</v>
      </c>
      <c r="D96" s="151"/>
      <c r="E96" s="151"/>
      <c r="F96" s="151"/>
      <c r="G96" s="151"/>
      <c r="H96" s="151"/>
      <c r="I96" s="151"/>
      <c r="J96" s="152" t="s">
        <v>118</v>
      </c>
      <c r="K96" s="151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47" s="1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47" s="1" customFormat="1" ht="22.9" customHeight="1">
      <c r="A98" s="34"/>
      <c r="B98" s="35"/>
      <c r="C98" s="153" t="s">
        <v>119</v>
      </c>
      <c r="D98" s="36"/>
      <c r="E98" s="36"/>
      <c r="F98" s="36"/>
      <c r="G98" s="36"/>
      <c r="H98" s="36"/>
      <c r="I98" s="36"/>
      <c r="J98" s="84">
        <f>J127</f>
        <v>459026.5</v>
      </c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7" t="s">
        <v>120</v>
      </c>
    </row>
    <row r="99" spans="1:47" s="8" customFormat="1" ht="24.95" customHeight="1">
      <c r="B99" s="154"/>
      <c r="C99" s="155"/>
      <c r="D99" s="156" t="s">
        <v>136</v>
      </c>
      <c r="E99" s="157"/>
      <c r="F99" s="157"/>
      <c r="G99" s="157"/>
      <c r="H99" s="157"/>
      <c r="I99" s="157"/>
      <c r="J99" s="158">
        <f>J128</f>
        <v>459026.5</v>
      </c>
      <c r="K99" s="155"/>
      <c r="L99" s="159"/>
    </row>
    <row r="100" spans="1:47" s="9" customFormat="1" ht="19.899999999999999" customHeight="1">
      <c r="B100" s="160"/>
      <c r="C100" s="104"/>
      <c r="D100" s="161" t="s">
        <v>140</v>
      </c>
      <c r="E100" s="162"/>
      <c r="F100" s="162"/>
      <c r="G100" s="162"/>
      <c r="H100" s="162"/>
      <c r="I100" s="162"/>
      <c r="J100" s="163">
        <f>J129</f>
        <v>0</v>
      </c>
      <c r="K100" s="104"/>
      <c r="L100" s="164"/>
    </row>
    <row r="101" spans="1:47" s="9" customFormat="1" ht="19.899999999999999" customHeight="1">
      <c r="B101" s="160"/>
      <c r="C101" s="104"/>
      <c r="D101" s="161" t="s">
        <v>2272</v>
      </c>
      <c r="E101" s="162"/>
      <c r="F101" s="162"/>
      <c r="G101" s="162"/>
      <c r="H101" s="162"/>
      <c r="I101" s="162"/>
      <c r="J101" s="163">
        <f>J130</f>
        <v>39470</v>
      </c>
      <c r="K101" s="104"/>
      <c r="L101" s="164"/>
    </row>
    <row r="102" spans="1:47" s="9" customFormat="1" ht="19.899999999999999" customHeight="1">
      <c r="B102" s="160"/>
      <c r="C102" s="104"/>
      <c r="D102" s="161" t="s">
        <v>2273</v>
      </c>
      <c r="E102" s="162"/>
      <c r="F102" s="162"/>
      <c r="G102" s="162"/>
      <c r="H102" s="162"/>
      <c r="I102" s="162"/>
      <c r="J102" s="163">
        <f>J158</f>
        <v>14377</v>
      </c>
      <c r="K102" s="104"/>
      <c r="L102" s="164"/>
    </row>
    <row r="103" spans="1:47" s="9" customFormat="1" ht="19.899999999999999" customHeight="1">
      <c r="B103" s="160"/>
      <c r="C103" s="104"/>
      <c r="D103" s="161" t="s">
        <v>2274</v>
      </c>
      <c r="E103" s="162"/>
      <c r="F103" s="162"/>
      <c r="G103" s="162"/>
      <c r="H103" s="162"/>
      <c r="I103" s="162"/>
      <c r="J103" s="163">
        <f>J166</f>
        <v>38244</v>
      </c>
      <c r="K103" s="104"/>
      <c r="L103" s="164"/>
    </row>
    <row r="104" spans="1:47" s="9" customFormat="1" ht="19.899999999999999" customHeight="1">
      <c r="B104" s="160"/>
      <c r="C104" s="104"/>
      <c r="D104" s="161" t="s">
        <v>2275</v>
      </c>
      <c r="E104" s="162"/>
      <c r="F104" s="162"/>
      <c r="G104" s="162"/>
      <c r="H104" s="162"/>
      <c r="I104" s="162"/>
      <c r="J104" s="163">
        <f>J185</f>
        <v>191655.5</v>
      </c>
      <c r="K104" s="104"/>
      <c r="L104" s="164"/>
    </row>
    <row r="105" spans="1:47" s="9" customFormat="1" ht="19.899999999999999" customHeight="1">
      <c r="B105" s="160"/>
      <c r="C105" s="104"/>
      <c r="D105" s="161" t="s">
        <v>2276</v>
      </c>
      <c r="E105" s="162"/>
      <c r="F105" s="162"/>
      <c r="G105" s="162"/>
      <c r="H105" s="162"/>
      <c r="I105" s="162"/>
      <c r="J105" s="163">
        <f>J200</f>
        <v>175280</v>
      </c>
      <c r="K105" s="104"/>
      <c r="L105" s="164"/>
    </row>
    <row r="106" spans="1:47" s="1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47" s="1" customFormat="1" ht="6.95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47" s="1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47" s="1" customFormat="1" ht="24.95" customHeight="1">
      <c r="A112" s="34"/>
      <c r="B112" s="35"/>
      <c r="C112" s="23" t="s">
        <v>156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3" s="1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1" customFormat="1" ht="12" customHeight="1">
      <c r="A114" s="34"/>
      <c r="B114" s="35"/>
      <c r="C114" s="29" t="s">
        <v>15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1" customFormat="1" ht="16.5" customHeight="1">
      <c r="A115" s="34"/>
      <c r="B115" s="35"/>
      <c r="C115" s="36"/>
      <c r="D115" s="36"/>
      <c r="E115" s="318" t="str">
        <f>E7</f>
        <v>ZŠ Kolová, odborné učebny</v>
      </c>
      <c r="F115" s="319"/>
      <c r="G115" s="319"/>
      <c r="H115" s="319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ht="12" customHeight="1">
      <c r="B116" s="21"/>
      <c r="C116" s="29" t="s">
        <v>114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pans="1:63" s="1" customFormat="1" ht="16.5" customHeight="1">
      <c r="A117" s="34"/>
      <c r="B117" s="35"/>
      <c r="C117" s="36"/>
      <c r="D117" s="36"/>
      <c r="E117" s="318" t="s">
        <v>2269</v>
      </c>
      <c r="F117" s="317"/>
      <c r="G117" s="317"/>
      <c r="H117" s="317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1" customFormat="1" ht="12" customHeight="1">
      <c r="A118" s="34"/>
      <c r="B118" s="35"/>
      <c r="C118" s="29" t="s">
        <v>2270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1" customFormat="1" ht="16.5" customHeight="1">
      <c r="A119" s="34"/>
      <c r="B119" s="35"/>
      <c r="C119" s="36"/>
      <c r="D119" s="36"/>
      <c r="E119" s="286" t="str">
        <f>E11</f>
        <v>04-01 - ZŠ Kolová -...</v>
      </c>
      <c r="F119" s="317"/>
      <c r="G119" s="317"/>
      <c r="H119" s="317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1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1" customFormat="1" ht="12" customHeight="1">
      <c r="A121" s="34"/>
      <c r="B121" s="35"/>
      <c r="C121" s="29" t="s">
        <v>19</v>
      </c>
      <c r="D121" s="36"/>
      <c r="E121" s="36"/>
      <c r="F121" s="27" t="str">
        <f>F14</f>
        <v xml:space="preserve"> </v>
      </c>
      <c r="G121" s="36"/>
      <c r="H121" s="36"/>
      <c r="I121" s="29" t="s">
        <v>21</v>
      </c>
      <c r="J121" s="66">
        <f>IF(J14="","",J14)</f>
        <v>44733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1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1" customFormat="1" ht="25.7" customHeight="1">
      <c r="A123" s="34"/>
      <c r="B123" s="35"/>
      <c r="C123" s="29" t="s">
        <v>22</v>
      </c>
      <c r="D123" s="36"/>
      <c r="E123" s="36"/>
      <c r="F123" s="27" t="str">
        <f>E17</f>
        <v>Obec Kolová</v>
      </c>
      <c r="G123" s="36"/>
      <c r="H123" s="36"/>
      <c r="I123" s="29" t="s">
        <v>30</v>
      </c>
      <c r="J123" s="32" t="str">
        <f>E23</f>
        <v>DPT projekty s.r.o.Ostrov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1" customFormat="1" ht="25.7" customHeight="1">
      <c r="A124" s="34"/>
      <c r="B124" s="35"/>
      <c r="C124" s="29" t="s">
        <v>26</v>
      </c>
      <c r="D124" s="36"/>
      <c r="E124" s="36"/>
      <c r="F124" s="27" t="str">
        <f>IF(E20="","",E20)</f>
        <v>STASKO plus,spol. s r.o.,Rolavská 10,K.Vary</v>
      </c>
      <c r="G124" s="36"/>
      <c r="H124" s="36"/>
      <c r="I124" s="29" t="s">
        <v>33</v>
      </c>
      <c r="J124" s="32" t="str">
        <f>E26</f>
        <v>Neubauerová Soňa, SK-Projekt Ostrov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0" customFormat="1" ht="29.25" customHeight="1">
      <c r="A126" s="165"/>
      <c r="B126" s="166"/>
      <c r="C126" s="167" t="s">
        <v>157</v>
      </c>
      <c r="D126" s="168" t="s">
        <v>62</v>
      </c>
      <c r="E126" s="168" t="s">
        <v>58</v>
      </c>
      <c r="F126" s="168" t="s">
        <v>59</v>
      </c>
      <c r="G126" s="168" t="s">
        <v>158</v>
      </c>
      <c r="H126" s="168" t="s">
        <v>159</v>
      </c>
      <c r="I126" s="168" t="s">
        <v>160</v>
      </c>
      <c r="J126" s="168" t="s">
        <v>118</v>
      </c>
      <c r="K126" s="169" t="s">
        <v>161</v>
      </c>
      <c r="L126" s="170"/>
      <c r="M126" s="75" t="s">
        <v>1</v>
      </c>
      <c r="N126" s="76" t="s">
        <v>41</v>
      </c>
      <c r="O126" s="76" t="s">
        <v>162</v>
      </c>
      <c r="P126" s="76" t="s">
        <v>163</v>
      </c>
      <c r="Q126" s="76" t="s">
        <v>164</v>
      </c>
      <c r="R126" s="76" t="s">
        <v>165</v>
      </c>
      <c r="S126" s="76" t="s">
        <v>166</v>
      </c>
      <c r="T126" s="77" t="s">
        <v>167</v>
      </c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</row>
    <row r="127" spans="1:63" s="1" customFormat="1" ht="22.9" customHeight="1">
      <c r="A127" s="34"/>
      <c r="B127" s="35"/>
      <c r="C127" s="82" t="s">
        <v>168</v>
      </c>
      <c r="D127" s="36"/>
      <c r="E127" s="36"/>
      <c r="F127" s="36"/>
      <c r="G127" s="36"/>
      <c r="H127" s="36"/>
      <c r="I127" s="36"/>
      <c r="J127" s="171">
        <f>BK127</f>
        <v>459026.5</v>
      </c>
      <c r="K127" s="36"/>
      <c r="L127" s="39"/>
      <c r="M127" s="78"/>
      <c r="N127" s="172"/>
      <c r="O127" s="79"/>
      <c r="P127" s="173">
        <f>P128</f>
        <v>0</v>
      </c>
      <c r="Q127" s="79"/>
      <c r="R127" s="173">
        <f>R128</f>
        <v>0</v>
      </c>
      <c r="S127" s="79"/>
      <c r="T127" s="174">
        <f>T128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76</v>
      </c>
      <c r="AU127" s="17" t="s">
        <v>120</v>
      </c>
      <c r="BK127" s="175">
        <f>BK128</f>
        <v>459026.5</v>
      </c>
    </row>
    <row r="128" spans="1:63" s="11" customFormat="1" ht="25.9" customHeight="1">
      <c r="B128" s="176"/>
      <c r="C128" s="177"/>
      <c r="D128" s="178" t="s">
        <v>76</v>
      </c>
      <c r="E128" s="179" t="s">
        <v>1011</v>
      </c>
      <c r="F128" s="179" t="s">
        <v>1012</v>
      </c>
      <c r="G128" s="177"/>
      <c r="H128" s="177"/>
      <c r="I128" s="180"/>
      <c r="J128" s="181">
        <f>BK128</f>
        <v>459026.5</v>
      </c>
      <c r="K128" s="177"/>
      <c r="L128" s="182"/>
      <c r="M128" s="183"/>
      <c r="N128" s="184"/>
      <c r="O128" s="184"/>
      <c r="P128" s="185">
        <f>P129+P130+P158+P166+P185+P200</f>
        <v>0</v>
      </c>
      <c r="Q128" s="184"/>
      <c r="R128" s="185">
        <f>R129+R130+R158+R166+R185+R200</f>
        <v>0</v>
      </c>
      <c r="S128" s="184"/>
      <c r="T128" s="186">
        <f>T129+T130+T158+T166+T185+T200</f>
        <v>0</v>
      </c>
      <c r="AR128" s="187" t="s">
        <v>87</v>
      </c>
      <c r="AT128" s="188" t="s">
        <v>76</v>
      </c>
      <c r="AU128" s="188" t="s">
        <v>77</v>
      </c>
      <c r="AY128" s="187" t="s">
        <v>171</v>
      </c>
      <c r="BK128" s="189">
        <f>BK129+BK130+BK158+BK166+BK185+BK200</f>
        <v>459026.5</v>
      </c>
    </row>
    <row r="129" spans="1:65" s="11" customFormat="1" ht="22.9" customHeight="1">
      <c r="B129" s="176"/>
      <c r="C129" s="177"/>
      <c r="D129" s="178" t="s">
        <v>76</v>
      </c>
      <c r="E129" s="190" t="s">
        <v>1170</v>
      </c>
      <c r="F129" s="190" t="s">
        <v>1171</v>
      </c>
      <c r="G129" s="177"/>
      <c r="H129" s="177"/>
      <c r="I129" s="180"/>
      <c r="J129" s="191">
        <f>BK129</f>
        <v>0</v>
      </c>
      <c r="K129" s="177"/>
      <c r="L129" s="182"/>
      <c r="M129" s="183"/>
      <c r="N129" s="184"/>
      <c r="O129" s="184"/>
      <c r="P129" s="185">
        <v>0</v>
      </c>
      <c r="Q129" s="184"/>
      <c r="R129" s="185">
        <v>0</v>
      </c>
      <c r="S129" s="184"/>
      <c r="T129" s="186">
        <v>0</v>
      </c>
      <c r="AR129" s="187" t="s">
        <v>87</v>
      </c>
      <c r="AT129" s="188" t="s">
        <v>76</v>
      </c>
      <c r="AU129" s="188" t="s">
        <v>85</v>
      </c>
      <c r="AY129" s="187" t="s">
        <v>171</v>
      </c>
      <c r="BK129" s="189">
        <v>0</v>
      </c>
    </row>
    <row r="130" spans="1:65" s="11" customFormat="1" ht="22.9" customHeight="1">
      <c r="B130" s="176"/>
      <c r="C130" s="177"/>
      <c r="D130" s="178" t="s">
        <v>76</v>
      </c>
      <c r="E130" s="190" t="s">
        <v>2277</v>
      </c>
      <c r="F130" s="190" t="s">
        <v>2278</v>
      </c>
      <c r="G130" s="177"/>
      <c r="H130" s="177"/>
      <c r="I130" s="180"/>
      <c r="J130" s="191">
        <f>BK130</f>
        <v>39470</v>
      </c>
      <c r="K130" s="177"/>
      <c r="L130" s="182"/>
      <c r="M130" s="183"/>
      <c r="N130" s="184"/>
      <c r="O130" s="184"/>
      <c r="P130" s="185">
        <f>SUM(P131:P157)</f>
        <v>0</v>
      </c>
      <c r="Q130" s="184"/>
      <c r="R130" s="185">
        <f>SUM(R131:R157)</f>
        <v>0</v>
      </c>
      <c r="S130" s="184"/>
      <c r="T130" s="186">
        <f>SUM(T131:T157)</f>
        <v>0</v>
      </c>
      <c r="AR130" s="187" t="s">
        <v>85</v>
      </c>
      <c r="AT130" s="188" t="s">
        <v>76</v>
      </c>
      <c r="AU130" s="188" t="s">
        <v>85</v>
      </c>
      <c r="AY130" s="187" t="s">
        <v>171</v>
      </c>
      <c r="BK130" s="189">
        <f>SUM(BK131:BK157)</f>
        <v>39470</v>
      </c>
    </row>
    <row r="131" spans="1:65" s="1" customFormat="1" ht="21.75" customHeight="1">
      <c r="A131" s="34"/>
      <c r="B131" s="35"/>
      <c r="C131" s="192" t="s">
        <v>211</v>
      </c>
      <c r="D131" s="192" t="s">
        <v>173</v>
      </c>
      <c r="E131" s="193" t="s">
        <v>2279</v>
      </c>
      <c r="F131" s="194" t="s">
        <v>2280</v>
      </c>
      <c r="G131" s="195" t="s">
        <v>308</v>
      </c>
      <c r="H131" s="196">
        <v>1</v>
      </c>
      <c r="I131" s="197">
        <v>1650</v>
      </c>
      <c r="J131" s="196">
        <f>ROUND(I131*H131,2)</f>
        <v>1650</v>
      </c>
      <c r="K131" s="194" t="s">
        <v>177</v>
      </c>
      <c r="L131" s="39"/>
      <c r="M131" s="198" t="s">
        <v>1</v>
      </c>
      <c r="N131" s="199" t="s">
        <v>42</v>
      </c>
      <c r="O131" s="71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2" t="s">
        <v>178</v>
      </c>
      <c r="AT131" s="202" t="s">
        <v>173</v>
      </c>
      <c r="AU131" s="202" t="s">
        <v>87</v>
      </c>
      <c r="AY131" s="17" t="s">
        <v>171</v>
      </c>
      <c r="BE131" s="203">
        <f>IF(N131="základní",J131,0)</f>
        <v>1650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7" t="s">
        <v>85</v>
      </c>
      <c r="BK131" s="203">
        <f>ROUND(I131*H131,2)</f>
        <v>1650</v>
      </c>
      <c r="BL131" s="17" t="s">
        <v>178</v>
      </c>
      <c r="BM131" s="202" t="s">
        <v>87</v>
      </c>
    </row>
    <row r="132" spans="1:65" s="1" customFormat="1" ht="24.2" customHeight="1">
      <c r="A132" s="34"/>
      <c r="B132" s="35"/>
      <c r="C132" s="237" t="s">
        <v>223</v>
      </c>
      <c r="D132" s="237" t="s">
        <v>212</v>
      </c>
      <c r="E132" s="238" t="s">
        <v>2281</v>
      </c>
      <c r="F132" s="239" t="s">
        <v>2282</v>
      </c>
      <c r="G132" s="240" t="s">
        <v>308</v>
      </c>
      <c r="H132" s="241">
        <v>1</v>
      </c>
      <c r="I132" s="242">
        <v>10780</v>
      </c>
      <c r="J132" s="241">
        <f>ROUND(I132*H132,2)</f>
        <v>10780</v>
      </c>
      <c r="K132" s="239" t="s">
        <v>1</v>
      </c>
      <c r="L132" s="243"/>
      <c r="M132" s="244" t="s">
        <v>1</v>
      </c>
      <c r="N132" s="245" t="s">
        <v>42</v>
      </c>
      <c r="O132" s="71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2" t="s">
        <v>215</v>
      </c>
      <c r="AT132" s="202" t="s">
        <v>212</v>
      </c>
      <c r="AU132" s="202" t="s">
        <v>87</v>
      </c>
      <c r="AY132" s="17" t="s">
        <v>171</v>
      </c>
      <c r="BE132" s="203">
        <f>IF(N132="základní",J132,0)</f>
        <v>10780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7" t="s">
        <v>85</v>
      </c>
      <c r="BK132" s="203">
        <f>ROUND(I132*H132,2)</f>
        <v>10780</v>
      </c>
      <c r="BL132" s="17" t="s">
        <v>178</v>
      </c>
      <c r="BM132" s="202" t="s">
        <v>178</v>
      </c>
    </row>
    <row r="133" spans="1:65" s="1" customFormat="1" ht="33" customHeight="1">
      <c r="A133" s="34"/>
      <c r="B133" s="35"/>
      <c r="C133" s="192" t="s">
        <v>215</v>
      </c>
      <c r="D133" s="192" t="s">
        <v>173</v>
      </c>
      <c r="E133" s="193" t="s">
        <v>2283</v>
      </c>
      <c r="F133" s="194" t="s">
        <v>2284</v>
      </c>
      <c r="G133" s="195" t="s">
        <v>308</v>
      </c>
      <c r="H133" s="196">
        <v>2</v>
      </c>
      <c r="I133" s="197">
        <v>1110</v>
      </c>
      <c r="J133" s="196">
        <f>ROUND(I133*H133,2)</f>
        <v>2220</v>
      </c>
      <c r="K133" s="194" t="s">
        <v>177</v>
      </c>
      <c r="L133" s="39"/>
      <c r="M133" s="198" t="s">
        <v>1</v>
      </c>
      <c r="N133" s="199" t="s">
        <v>42</v>
      </c>
      <c r="O133" s="71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2" t="s">
        <v>178</v>
      </c>
      <c r="AT133" s="202" t="s">
        <v>173</v>
      </c>
      <c r="AU133" s="202" t="s">
        <v>87</v>
      </c>
      <c r="AY133" s="17" t="s">
        <v>171</v>
      </c>
      <c r="BE133" s="203">
        <f>IF(N133="základní",J133,0)</f>
        <v>2220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7" t="s">
        <v>85</v>
      </c>
      <c r="BK133" s="203">
        <f>ROUND(I133*H133,2)</f>
        <v>2220</v>
      </c>
      <c r="BL133" s="17" t="s">
        <v>178</v>
      </c>
      <c r="BM133" s="202" t="s">
        <v>201</v>
      </c>
    </row>
    <row r="134" spans="1:65" s="1" customFormat="1" ht="29.25">
      <c r="A134" s="34"/>
      <c r="B134" s="35"/>
      <c r="C134" s="36"/>
      <c r="D134" s="206" t="s">
        <v>415</v>
      </c>
      <c r="E134" s="36"/>
      <c r="F134" s="246" t="s">
        <v>2285</v>
      </c>
      <c r="G134" s="36"/>
      <c r="H134" s="36"/>
      <c r="I134" s="247"/>
      <c r="J134" s="36"/>
      <c r="K134" s="36"/>
      <c r="L134" s="39"/>
      <c r="M134" s="248"/>
      <c r="N134" s="249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415</v>
      </c>
      <c r="AU134" s="17" t="s">
        <v>87</v>
      </c>
    </row>
    <row r="135" spans="1:65" s="1" customFormat="1" ht="24.2" customHeight="1">
      <c r="A135" s="34"/>
      <c r="B135" s="35"/>
      <c r="C135" s="192" t="s">
        <v>224</v>
      </c>
      <c r="D135" s="192" t="s">
        <v>173</v>
      </c>
      <c r="E135" s="193" t="s">
        <v>2286</v>
      </c>
      <c r="F135" s="194" t="s">
        <v>2287</v>
      </c>
      <c r="G135" s="195" t="s">
        <v>308</v>
      </c>
      <c r="H135" s="196">
        <v>2</v>
      </c>
      <c r="I135" s="197">
        <v>198</v>
      </c>
      <c r="J135" s="196">
        <f t="shared" ref="J135:J157" si="0">ROUND(I135*H135,2)</f>
        <v>396</v>
      </c>
      <c r="K135" s="194" t="s">
        <v>177</v>
      </c>
      <c r="L135" s="39"/>
      <c r="M135" s="198" t="s">
        <v>1</v>
      </c>
      <c r="N135" s="199" t="s">
        <v>42</v>
      </c>
      <c r="O135" s="71"/>
      <c r="P135" s="200">
        <f t="shared" ref="P135:P157" si="1">O135*H135</f>
        <v>0</v>
      </c>
      <c r="Q135" s="200">
        <v>0</v>
      </c>
      <c r="R135" s="200">
        <f t="shared" ref="R135:R157" si="2">Q135*H135</f>
        <v>0</v>
      </c>
      <c r="S135" s="200">
        <v>0</v>
      </c>
      <c r="T135" s="201">
        <f t="shared" ref="T135:T157" si="3"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2" t="s">
        <v>178</v>
      </c>
      <c r="AT135" s="202" t="s">
        <v>173</v>
      </c>
      <c r="AU135" s="202" t="s">
        <v>87</v>
      </c>
      <c r="AY135" s="17" t="s">
        <v>171</v>
      </c>
      <c r="BE135" s="203">
        <f t="shared" ref="BE135:BE157" si="4">IF(N135="základní",J135,0)</f>
        <v>396</v>
      </c>
      <c r="BF135" s="203">
        <f t="shared" ref="BF135:BF157" si="5">IF(N135="snížená",J135,0)</f>
        <v>0</v>
      </c>
      <c r="BG135" s="203">
        <f t="shared" ref="BG135:BG157" si="6">IF(N135="zákl. přenesená",J135,0)</f>
        <v>0</v>
      </c>
      <c r="BH135" s="203">
        <f t="shared" ref="BH135:BH157" si="7">IF(N135="sníž. přenesená",J135,0)</f>
        <v>0</v>
      </c>
      <c r="BI135" s="203">
        <f t="shared" ref="BI135:BI157" si="8">IF(N135="nulová",J135,0)</f>
        <v>0</v>
      </c>
      <c r="BJ135" s="17" t="s">
        <v>85</v>
      </c>
      <c r="BK135" s="203">
        <f t="shared" ref="BK135:BK157" si="9">ROUND(I135*H135,2)</f>
        <v>396</v>
      </c>
      <c r="BL135" s="17" t="s">
        <v>178</v>
      </c>
      <c r="BM135" s="202" t="s">
        <v>215</v>
      </c>
    </row>
    <row r="136" spans="1:65" s="1" customFormat="1" ht="24.2" customHeight="1">
      <c r="A136" s="34"/>
      <c r="B136" s="35"/>
      <c r="C136" s="237" t="s">
        <v>377</v>
      </c>
      <c r="D136" s="237" t="s">
        <v>212</v>
      </c>
      <c r="E136" s="238" t="s">
        <v>2288</v>
      </c>
      <c r="F136" s="239" t="s">
        <v>2289</v>
      </c>
      <c r="G136" s="240" t="s">
        <v>308</v>
      </c>
      <c r="H136" s="241">
        <v>2</v>
      </c>
      <c r="I136" s="242">
        <v>1386</v>
      </c>
      <c r="J136" s="241">
        <f t="shared" si="0"/>
        <v>2772</v>
      </c>
      <c r="K136" s="239" t="s">
        <v>1</v>
      </c>
      <c r="L136" s="243"/>
      <c r="M136" s="244" t="s">
        <v>1</v>
      </c>
      <c r="N136" s="245" t="s">
        <v>42</v>
      </c>
      <c r="O136" s="71"/>
      <c r="P136" s="200">
        <f t="shared" si="1"/>
        <v>0</v>
      </c>
      <c r="Q136" s="200">
        <v>0</v>
      </c>
      <c r="R136" s="200">
        <f t="shared" si="2"/>
        <v>0</v>
      </c>
      <c r="S136" s="200">
        <v>0</v>
      </c>
      <c r="T136" s="201">
        <f t="shared" si="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2" t="s">
        <v>215</v>
      </c>
      <c r="AT136" s="202" t="s">
        <v>212</v>
      </c>
      <c r="AU136" s="202" t="s">
        <v>87</v>
      </c>
      <c r="AY136" s="17" t="s">
        <v>171</v>
      </c>
      <c r="BE136" s="203">
        <f t="shared" si="4"/>
        <v>2772</v>
      </c>
      <c r="BF136" s="203">
        <f t="shared" si="5"/>
        <v>0</v>
      </c>
      <c r="BG136" s="203">
        <f t="shared" si="6"/>
        <v>0</v>
      </c>
      <c r="BH136" s="203">
        <f t="shared" si="7"/>
        <v>0</v>
      </c>
      <c r="BI136" s="203">
        <f t="shared" si="8"/>
        <v>0</v>
      </c>
      <c r="BJ136" s="17" t="s">
        <v>85</v>
      </c>
      <c r="BK136" s="203">
        <f t="shared" si="9"/>
        <v>2772</v>
      </c>
      <c r="BL136" s="17" t="s">
        <v>178</v>
      </c>
      <c r="BM136" s="202" t="s">
        <v>228</v>
      </c>
    </row>
    <row r="137" spans="1:65" s="1" customFormat="1" ht="24.2" customHeight="1">
      <c r="A137" s="34"/>
      <c r="B137" s="35"/>
      <c r="C137" s="192" t="s">
        <v>228</v>
      </c>
      <c r="D137" s="192" t="s">
        <v>173</v>
      </c>
      <c r="E137" s="193" t="s">
        <v>2290</v>
      </c>
      <c r="F137" s="194" t="s">
        <v>2291</v>
      </c>
      <c r="G137" s="195" t="s">
        <v>308</v>
      </c>
      <c r="H137" s="196">
        <v>2</v>
      </c>
      <c r="I137" s="197">
        <v>198</v>
      </c>
      <c r="J137" s="196">
        <f t="shared" si="0"/>
        <v>396</v>
      </c>
      <c r="K137" s="194" t="s">
        <v>177</v>
      </c>
      <c r="L137" s="39"/>
      <c r="M137" s="198" t="s">
        <v>1</v>
      </c>
      <c r="N137" s="199" t="s">
        <v>42</v>
      </c>
      <c r="O137" s="71"/>
      <c r="P137" s="200">
        <f t="shared" si="1"/>
        <v>0</v>
      </c>
      <c r="Q137" s="200">
        <v>0</v>
      </c>
      <c r="R137" s="200">
        <f t="shared" si="2"/>
        <v>0</v>
      </c>
      <c r="S137" s="200">
        <v>0</v>
      </c>
      <c r="T137" s="201">
        <f t="shared" si="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2" t="s">
        <v>178</v>
      </c>
      <c r="AT137" s="202" t="s">
        <v>173</v>
      </c>
      <c r="AU137" s="202" t="s">
        <v>87</v>
      </c>
      <c r="AY137" s="17" t="s">
        <v>171</v>
      </c>
      <c r="BE137" s="203">
        <f t="shared" si="4"/>
        <v>396</v>
      </c>
      <c r="BF137" s="203">
        <f t="shared" si="5"/>
        <v>0</v>
      </c>
      <c r="BG137" s="203">
        <f t="shared" si="6"/>
        <v>0</v>
      </c>
      <c r="BH137" s="203">
        <f t="shared" si="7"/>
        <v>0</v>
      </c>
      <c r="BI137" s="203">
        <f t="shared" si="8"/>
        <v>0</v>
      </c>
      <c r="BJ137" s="17" t="s">
        <v>85</v>
      </c>
      <c r="BK137" s="203">
        <f t="shared" si="9"/>
        <v>396</v>
      </c>
      <c r="BL137" s="17" t="s">
        <v>178</v>
      </c>
      <c r="BM137" s="202" t="s">
        <v>243</v>
      </c>
    </row>
    <row r="138" spans="1:65" s="1" customFormat="1" ht="24.2" customHeight="1">
      <c r="A138" s="34"/>
      <c r="B138" s="35"/>
      <c r="C138" s="237" t="s">
        <v>383</v>
      </c>
      <c r="D138" s="237" t="s">
        <v>212</v>
      </c>
      <c r="E138" s="238" t="s">
        <v>2292</v>
      </c>
      <c r="F138" s="239" t="s">
        <v>2293</v>
      </c>
      <c r="G138" s="240" t="s">
        <v>308</v>
      </c>
      <c r="H138" s="241">
        <v>2</v>
      </c>
      <c r="I138" s="242">
        <v>1067</v>
      </c>
      <c r="J138" s="241">
        <f t="shared" si="0"/>
        <v>2134</v>
      </c>
      <c r="K138" s="239" t="s">
        <v>1</v>
      </c>
      <c r="L138" s="243"/>
      <c r="M138" s="244" t="s">
        <v>1</v>
      </c>
      <c r="N138" s="245" t="s">
        <v>42</v>
      </c>
      <c r="O138" s="71"/>
      <c r="P138" s="200">
        <f t="shared" si="1"/>
        <v>0</v>
      </c>
      <c r="Q138" s="200">
        <v>0</v>
      </c>
      <c r="R138" s="200">
        <f t="shared" si="2"/>
        <v>0</v>
      </c>
      <c r="S138" s="200">
        <v>0</v>
      </c>
      <c r="T138" s="201">
        <f t="shared" si="3"/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2" t="s">
        <v>215</v>
      </c>
      <c r="AT138" s="202" t="s">
        <v>212</v>
      </c>
      <c r="AU138" s="202" t="s">
        <v>87</v>
      </c>
      <c r="AY138" s="17" t="s">
        <v>171</v>
      </c>
      <c r="BE138" s="203">
        <f t="shared" si="4"/>
        <v>2134</v>
      </c>
      <c r="BF138" s="203">
        <f t="shared" si="5"/>
        <v>0</v>
      </c>
      <c r="BG138" s="203">
        <f t="shared" si="6"/>
        <v>0</v>
      </c>
      <c r="BH138" s="203">
        <f t="shared" si="7"/>
        <v>0</v>
      </c>
      <c r="BI138" s="203">
        <f t="shared" si="8"/>
        <v>0</v>
      </c>
      <c r="BJ138" s="17" t="s">
        <v>85</v>
      </c>
      <c r="BK138" s="203">
        <f t="shared" si="9"/>
        <v>2134</v>
      </c>
      <c r="BL138" s="17" t="s">
        <v>178</v>
      </c>
      <c r="BM138" s="202" t="s">
        <v>254</v>
      </c>
    </row>
    <row r="139" spans="1:65" s="1" customFormat="1" ht="33" customHeight="1">
      <c r="A139" s="34"/>
      <c r="B139" s="35"/>
      <c r="C139" s="192" t="s">
        <v>235</v>
      </c>
      <c r="D139" s="192" t="s">
        <v>173</v>
      </c>
      <c r="E139" s="193" t="s">
        <v>2294</v>
      </c>
      <c r="F139" s="194" t="s">
        <v>2295</v>
      </c>
      <c r="G139" s="195" t="s">
        <v>308</v>
      </c>
      <c r="H139" s="196">
        <v>2</v>
      </c>
      <c r="I139" s="197">
        <v>165</v>
      </c>
      <c r="J139" s="196">
        <f t="shared" si="0"/>
        <v>330</v>
      </c>
      <c r="K139" s="194" t="s">
        <v>177</v>
      </c>
      <c r="L139" s="39"/>
      <c r="M139" s="198" t="s">
        <v>1</v>
      </c>
      <c r="N139" s="199" t="s">
        <v>42</v>
      </c>
      <c r="O139" s="71"/>
      <c r="P139" s="200">
        <f t="shared" si="1"/>
        <v>0</v>
      </c>
      <c r="Q139" s="200">
        <v>0</v>
      </c>
      <c r="R139" s="200">
        <f t="shared" si="2"/>
        <v>0</v>
      </c>
      <c r="S139" s="200">
        <v>0</v>
      </c>
      <c r="T139" s="201">
        <f t="shared" si="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178</v>
      </c>
      <c r="AT139" s="202" t="s">
        <v>173</v>
      </c>
      <c r="AU139" s="202" t="s">
        <v>87</v>
      </c>
      <c r="AY139" s="17" t="s">
        <v>171</v>
      </c>
      <c r="BE139" s="203">
        <f t="shared" si="4"/>
        <v>330</v>
      </c>
      <c r="BF139" s="203">
        <f t="shared" si="5"/>
        <v>0</v>
      </c>
      <c r="BG139" s="203">
        <f t="shared" si="6"/>
        <v>0</v>
      </c>
      <c r="BH139" s="203">
        <f t="shared" si="7"/>
        <v>0</v>
      </c>
      <c r="BI139" s="203">
        <f t="shared" si="8"/>
        <v>0</v>
      </c>
      <c r="BJ139" s="17" t="s">
        <v>85</v>
      </c>
      <c r="BK139" s="203">
        <f t="shared" si="9"/>
        <v>330</v>
      </c>
      <c r="BL139" s="17" t="s">
        <v>178</v>
      </c>
      <c r="BM139" s="202" t="s">
        <v>264</v>
      </c>
    </row>
    <row r="140" spans="1:65" s="1" customFormat="1" ht="24.2" customHeight="1">
      <c r="A140" s="34"/>
      <c r="B140" s="35"/>
      <c r="C140" s="237" t="s">
        <v>388</v>
      </c>
      <c r="D140" s="237" t="s">
        <v>212</v>
      </c>
      <c r="E140" s="238" t="s">
        <v>2296</v>
      </c>
      <c r="F140" s="239" t="s">
        <v>2297</v>
      </c>
      <c r="G140" s="240" t="s">
        <v>308</v>
      </c>
      <c r="H140" s="241">
        <v>2</v>
      </c>
      <c r="I140" s="242">
        <v>462</v>
      </c>
      <c r="J140" s="241">
        <f t="shared" si="0"/>
        <v>924</v>
      </c>
      <c r="K140" s="239" t="s">
        <v>1</v>
      </c>
      <c r="L140" s="243"/>
      <c r="M140" s="244" t="s">
        <v>1</v>
      </c>
      <c r="N140" s="245" t="s">
        <v>42</v>
      </c>
      <c r="O140" s="71"/>
      <c r="P140" s="200">
        <f t="shared" si="1"/>
        <v>0</v>
      </c>
      <c r="Q140" s="200">
        <v>0</v>
      </c>
      <c r="R140" s="200">
        <f t="shared" si="2"/>
        <v>0</v>
      </c>
      <c r="S140" s="200">
        <v>0</v>
      </c>
      <c r="T140" s="201">
        <f t="shared" si="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2" t="s">
        <v>215</v>
      </c>
      <c r="AT140" s="202" t="s">
        <v>212</v>
      </c>
      <c r="AU140" s="202" t="s">
        <v>87</v>
      </c>
      <c r="AY140" s="17" t="s">
        <v>171</v>
      </c>
      <c r="BE140" s="203">
        <f t="shared" si="4"/>
        <v>924</v>
      </c>
      <c r="BF140" s="203">
        <f t="shared" si="5"/>
        <v>0</v>
      </c>
      <c r="BG140" s="203">
        <f t="shared" si="6"/>
        <v>0</v>
      </c>
      <c r="BH140" s="203">
        <f t="shared" si="7"/>
        <v>0</v>
      </c>
      <c r="BI140" s="203">
        <f t="shared" si="8"/>
        <v>0</v>
      </c>
      <c r="BJ140" s="17" t="s">
        <v>85</v>
      </c>
      <c r="BK140" s="203">
        <f t="shared" si="9"/>
        <v>924</v>
      </c>
      <c r="BL140" s="17" t="s">
        <v>178</v>
      </c>
      <c r="BM140" s="202" t="s">
        <v>279</v>
      </c>
    </row>
    <row r="141" spans="1:65" s="1" customFormat="1" ht="33" customHeight="1">
      <c r="A141" s="34"/>
      <c r="B141" s="35"/>
      <c r="C141" s="192" t="s">
        <v>243</v>
      </c>
      <c r="D141" s="192" t="s">
        <v>173</v>
      </c>
      <c r="E141" s="193" t="s">
        <v>2298</v>
      </c>
      <c r="F141" s="194" t="s">
        <v>2299</v>
      </c>
      <c r="G141" s="195" t="s">
        <v>308</v>
      </c>
      <c r="H141" s="196">
        <v>2</v>
      </c>
      <c r="I141" s="197">
        <v>165</v>
      </c>
      <c r="J141" s="196">
        <f t="shared" si="0"/>
        <v>330</v>
      </c>
      <c r="K141" s="194" t="s">
        <v>177</v>
      </c>
      <c r="L141" s="39"/>
      <c r="M141" s="198" t="s">
        <v>1</v>
      </c>
      <c r="N141" s="199" t="s">
        <v>42</v>
      </c>
      <c r="O141" s="71"/>
      <c r="P141" s="200">
        <f t="shared" si="1"/>
        <v>0</v>
      </c>
      <c r="Q141" s="200">
        <v>0</v>
      </c>
      <c r="R141" s="200">
        <f t="shared" si="2"/>
        <v>0</v>
      </c>
      <c r="S141" s="200">
        <v>0</v>
      </c>
      <c r="T141" s="201">
        <f t="shared" si="3"/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2" t="s">
        <v>178</v>
      </c>
      <c r="AT141" s="202" t="s">
        <v>173</v>
      </c>
      <c r="AU141" s="202" t="s">
        <v>87</v>
      </c>
      <c r="AY141" s="17" t="s">
        <v>171</v>
      </c>
      <c r="BE141" s="203">
        <f t="shared" si="4"/>
        <v>330</v>
      </c>
      <c r="BF141" s="203">
        <f t="shared" si="5"/>
        <v>0</v>
      </c>
      <c r="BG141" s="203">
        <f t="shared" si="6"/>
        <v>0</v>
      </c>
      <c r="BH141" s="203">
        <f t="shared" si="7"/>
        <v>0</v>
      </c>
      <c r="BI141" s="203">
        <f t="shared" si="8"/>
        <v>0</v>
      </c>
      <c r="BJ141" s="17" t="s">
        <v>85</v>
      </c>
      <c r="BK141" s="203">
        <f t="shared" si="9"/>
        <v>330</v>
      </c>
      <c r="BL141" s="17" t="s">
        <v>178</v>
      </c>
      <c r="BM141" s="202" t="s">
        <v>290</v>
      </c>
    </row>
    <row r="142" spans="1:65" s="1" customFormat="1" ht="24.2" customHeight="1">
      <c r="A142" s="34"/>
      <c r="B142" s="35"/>
      <c r="C142" s="237" t="s">
        <v>392</v>
      </c>
      <c r="D142" s="237" t="s">
        <v>212</v>
      </c>
      <c r="E142" s="238" t="s">
        <v>2300</v>
      </c>
      <c r="F142" s="239" t="s">
        <v>2301</v>
      </c>
      <c r="G142" s="240" t="s">
        <v>308</v>
      </c>
      <c r="H142" s="241">
        <v>2</v>
      </c>
      <c r="I142" s="242">
        <v>1606</v>
      </c>
      <c r="J142" s="241">
        <f t="shared" si="0"/>
        <v>3212</v>
      </c>
      <c r="K142" s="239" t="s">
        <v>1</v>
      </c>
      <c r="L142" s="243"/>
      <c r="M142" s="244" t="s">
        <v>1</v>
      </c>
      <c r="N142" s="245" t="s">
        <v>42</v>
      </c>
      <c r="O142" s="71"/>
      <c r="P142" s="200">
        <f t="shared" si="1"/>
        <v>0</v>
      </c>
      <c r="Q142" s="200">
        <v>0</v>
      </c>
      <c r="R142" s="200">
        <f t="shared" si="2"/>
        <v>0</v>
      </c>
      <c r="S142" s="200">
        <v>0</v>
      </c>
      <c r="T142" s="201">
        <f t="shared" si="3"/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215</v>
      </c>
      <c r="AT142" s="202" t="s">
        <v>212</v>
      </c>
      <c r="AU142" s="202" t="s">
        <v>87</v>
      </c>
      <c r="AY142" s="17" t="s">
        <v>171</v>
      </c>
      <c r="BE142" s="203">
        <f t="shared" si="4"/>
        <v>3212</v>
      </c>
      <c r="BF142" s="203">
        <f t="shared" si="5"/>
        <v>0</v>
      </c>
      <c r="BG142" s="203">
        <f t="shared" si="6"/>
        <v>0</v>
      </c>
      <c r="BH142" s="203">
        <f t="shared" si="7"/>
        <v>0</v>
      </c>
      <c r="BI142" s="203">
        <f t="shared" si="8"/>
        <v>0</v>
      </c>
      <c r="BJ142" s="17" t="s">
        <v>85</v>
      </c>
      <c r="BK142" s="203">
        <f t="shared" si="9"/>
        <v>3212</v>
      </c>
      <c r="BL142" s="17" t="s">
        <v>178</v>
      </c>
      <c r="BM142" s="202" t="s">
        <v>301</v>
      </c>
    </row>
    <row r="143" spans="1:65" s="1" customFormat="1" ht="24.2" customHeight="1">
      <c r="A143" s="34"/>
      <c r="B143" s="35"/>
      <c r="C143" s="192" t="s">
        <v>312</v>
      </c>
      <c r="D143" s="192" t="s">
        <v>173</v>
      </c>
      <c r="E143" s="193" t="s">
        <v>2302</v>
      </c>
      <c r="F143" s="194" t="s">
        <v>2303</v>
      </c>
      <c r="G143" s="195" t="s">
        <v>308</v>
      </c>
      <c r="H143" s="196">
        <v>17</v>
      </c>
      <c r="I143" s="197">
        <v>72</v>
      </c>
      <c r="J143" s="196">
        <f t="shared" si="0"/>
        <v>1224</v>
      </c>
      <c r="K143" s="194" t="s">
        <v>177</v>
      </c>
      <c r="L143" s="39"/>
      <c r="M143" s="198" t="s">
        <v>1</v>
      </c>
      <c r="N143" s="199" t="s">
        <v>42</v>
      </c>
      <c r="O143" s="71"/>
      <c r="P143" s="200">
        <f t="shared" si="1"/>
        <v>0</v>
      </c>
      <c r="Q143" s="200">
        <v>0</v>
      </c>
      <c r="R143" s="200">
        <f t="shared" si="2"/>
        <v>0</v>
      </c>
      <c r="S143" s="200">
        <v>0</v>
      </c>
      <c r="T143" s="201">
        <f t="shared" si="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2" t="s">
        <v>178</v>
      </c>
      <c r="AT143" s="202" t="s">
        <v>173</v>
      </c>
      <c r="AU143" s="202" t="s">
        <v>87</v>
      </c>
      <c r="AY143" s="17" t="s">
        <v>171</v>
      </c>
      <c r="BE143" s="203">
        <f t="shared" si="4"/>
        <v>1224</v>
      </c>
      <c r="BF143" s="203">
        <f t="shared" si="5"/>
        <v>0</v>
      </c>
      <c r="BG143" s="203">
        <f t="shared" si="6"/>
        <v>0</v>
      </c>
      <c r="BH143" s="203">
        <f t="shared" si="7"/>
        <v>0</v>
      </c>
      <c r="BI143" s="203">
        <f t="shared" si="8"/>
        <v>0</v>
      </c>
      <c r="BJ143" s="17" t="s">
        <v>85</v>
      </c>
      <c r="BK143" s="203">
        <f t="shared" si="9"/>
        <v>1224</v>
      </c>
      <c r="BL143" s="17" t="s">
        <v>178</v>
      </c>
      <c r="BM143" s="202" t="s">
        <v>312</v>
      </c>
    </row>
    <row r="144" spans="1:65" s="1" customFormat="1" ht="24.2" customHeight="1">
      <c r="A144" s="34"/>
      <c r="B144" s="35"/>
      <c r="C144" s="237" t="s">
        <v>318</v>
      </c>
      <c r="D144" s="237" t="s">
        <v>212</v>
      </c>
      <c r="E144" s="238" t="s">
        <v>2304</v>
      </c>
      <c r="F144" s="239" t="s">
        <v>2305</v>
      </c>
      <c r="G144" s="240" t="s">
        <v>308</v>
      </c>
      <c r="H144" s="241">
        <v>17</v>
      </c>
      <c r="I144" s="242">
        <v>11</v>
      </c>
      <c r="J144" s="241">
        <f t="shared" si="0"/>
        <v>187</v>
      </c>
      <c r="K144" s="239" t="s">
        <v>177</v>
      </c>
      <c r="L144" s="243"/>
      <c r="M144" s="244" t="s">
        <v>1</v>
      </c>
      <c r="N144" s="245" t="s">
        <v>42</v>
      </c>
      <c r="O144" s="71"/>
      <c r="P144" s="200">
        <f t="shared" si="1"/>
        <v>0</v>
      </c>
      <c r="Q144" s="200">
        <v>0</v>
      </c>
      <c r="R144" s="200">
        <f t="shared" si="2"/>
        <v>0</v>
      </c>
      <c r="S144" s="200">
        <v>0</v>
      </c>
      <c r="T144" s="201">
        <f t="shared" si="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2" t="s">
        <v>215</v>
      </c>
      <c r="AT144" s="202" t="s">
        <v>212</v>
      </c>
      <c r="AU144" s="202" t="s">
        <v>87</v>
      </c>
      <c r="AY144" s="17" t="s">
        <v>171</v>
      </c>
      <c r="BE144" s="203">
        <f t="shared" si="4"/>
        <v>187</v>
      </c>
      <c r="BF144" s="203">
        <f t="shared" si="5"/>
        <v>0</v>
      </c>
      <c r="BG144" s="203">
        <f t="shared" si="6"/>
        <v>0</v>
      </c>
      <c r="BH144" s="203">
        <f t="shared" si="7"/>
        <v>0</v>
      </c>
      <c r="BI144" s="203">
        <f t="shared" si="8"/>
        <v>0</v>
      </c>
      <c r="BJ144" s="17" t="s">
        <v>85</v>
      </c>
      <c r="BK144" s="203">
        <f t="shared" si="9"/>
        <v>187</v>
      </c>
      <c r="BL144" s="17" t="s">
        <v>178</v>
      </c>
      <c r="BM144" s="202" t="s">
        <v>324</v>
      </c>
    </row>
    <row r="145" spans="1:65" s="1" customFormat="1" ht="37.9" customHeight="1">
      <c r="A145" s="34"/>
      <c r="B145" s="35"/>
      <c r="C145" s="192" t="s">
        <v>254</v>
      </c>
      <c r="D145" s="192" t="s">
        <v>173</v>
      </c>
      <c r="E145" s="193" t="s">
        <v>2306</v>
      </c>
      <c r="F145" s="194" t="s">
        <v>2307</v>
      </c>
      <c r="G145" s="195" t="s">
        <v>308</v>
      </c>
      <c r="H145" s="196">
        <v>16</v>
      </c>
      <c r="I145" s="197">
        <v>149</v>
      </c>
      <c r="J145" s="196">
        <f t="shared" si="0"/>
        <v>2384</v>
      </c>
      <c r="K145" s="194" t="s">
        <v>177</v>
      </c>
      <c r="L145" s="39"/>
      <c r="M145" s="198" t="s">
        <v>1</v>
      </c>
      <c r="N145" s="199" t="s">
        <v>42</v>
      </c>
      <c r="O145" s="71"/>
      <c r="P145" s="200">
        <f t="shared" si="1"/>
        <v>0</v>
      </c>
      <c r="Q145" s="200">
        <v>0</v>
      </c>
      <c r="R145" s="200">
        <f t="shared" si="2"/>
        <v>0</v>
      </c>
      <c r="S145" s="200">
        <v>0</v>
      </c>
      <c r="T145" s="201">
        <f t="shared" si="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178</v>
      </c>
      <c r="AT145" s="202" t="s">
        <v>173</v>
      </c>
      <c r="AU145" s="202" t="s">
        <v>87</v>
      </c>
      <c r="AY145" s="17" t="s">
        <v>171</v>
      </c>
      <c r="BE145" s="203">
        <f t="shared" si="4"/>
        <v>2384</v>
      </c>
      <c r="BF145" s="203">
        <f t="shared" si="5"/>
        <v>0</v>
      </c>
      <c r="BG145" s="203">
        <f t="shared" si="6"/>
        <v>0</v>
      </c>
      <c r="BH145" s="203">
        <f t="shared" si="7"/>
        <v>0</v>
      </c>
      <c r="BI145" s="203">
        <f t="shared" si="8"/>
        <v>0</v>
      </c>
      <c r="BJ145" s="17" t="s">
        <v>85</v>
      </c>
      <c r="BK145" s="203">
        <f t="shared" si="9"/>
        <v>2384</v>
      </c>
      <c r="BL145" s="17" t="s">
        <v>178</v>
      </c>
      <c r="BM145" s="202" t="s">
        <v>332</v>
      </c>
    </row>
    <row r="146" spans="1:65" s="1" customFormat="1" ht="16.5" customHeight="1">
      <c r="A146" s="34"/>
      <c r="B146" s="35"/>
      <c r="C146" s="237" t="s">
        <v>324</v>
      </c>
      <c r="D146" s="237" t="s">
        <v>212</v>
      </c>
      <c r="E146" s="238" t="s">
        <v>2308</v>
      </c>
      <c r="F146" s="239" t="s">
        <v>2309</v>
      </c>
      <c r="G146" s="240" t="s">
        <v>308</v>
      </c>
      <c r="H146" s="241">
        <v>16</v>
      </c>
      <c r="I146" s="242">
        <v>121</v>
      </c>
      <c r="J146" s="241">
        <f t="shared" si="0"/>
        <v>1936</v>
      </c>
      <c r="K146" s="239" t="s">
        <v>177</v>
      </c>
      <c r="L146" s="243"/>
      <c r="M146" s="244" t="s">
        <v>1</v>
      </c>
      <c r="N146" s="245" t="s">
        <v>42</v>
      </c>
      <c r="O146" s="71"/>
      <c r="P146" s="200">
        <f t="shared" si="1"/>
        <v>0</v>
      </c>
      <c r="Q146" s="200">
        <v>0</v>
      </c>
      <c r="R146" s="200">
        <f t="shared" si="2"/>
        <v>0</v>
      </c>
      <c r="S146" s="200">
        <v>0</v>
      </c>
      <c r="T146" s="201">
        <f t="shared" si="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2" t="s">
        <v>215</v>
      </c>
      <c r="AT146" s="202" t="s">
        <v>212</v>
      </c>
      <c r="AU146" s="202" t="s">
        <v>87</v>
      </c>
      <c r="AY146" s="17" t="s">
        <v>171</v>
      </c>
      <c r="BE146" s="203">
        <f t="shared" si="4"/>
        <v>1936</v>
      </c>
      <c r="BF146" s="203">
        <f t="shared" si="5"/>
        <v>0</v>
      </c>
      <c r="BG146" s="203">
        <f t="shared" si="6"/>
        <v>0</v>
      </c>
      <c r="BH146" s="203">
        <f t="shared" si="7"/>
        <v>0</v>
      </c>
      <c r="BI146" s="203">
        <f t="shared" si="8"/>
        <v>0</v>
      </c>
      <c r="BJ146" s="17" t="s">
        <v>85</v>
      </c>
      <c r="BK146" s="203">
        <f t="shared" si="9"/>
        <v>1936</v>
      </c>
      <c r="BL146" s="17" t="s">
        <v>178</v>
      </c>
      <c r="BM146" s="202" t="s">
        <v>348</v>
      </c>
    </row>
    <row r="147" spans="1:65" s="1" customFormat="1" ht="24.2" customHeight="1">
      <c r="A147" s="34"/>
      <c r="B147" s="35"/>
      <c r="C147" s="237" t="s">
        <v>348</v>
      </c>
      <c r="D147" s="237" t="s">
        <v>212</v>
      </c>
      <c r="E147" s="238" t="s">
        <v>2310</v>
      </c>
      <c r="F147" s="239" t="s">
        <v>2311</v>
      </c>
      <c r="G147" s="240" t="s">
        <v>308</v>
      </c>
      <c r="H147" s="241">
        <v>16</v>
      </c>
      <c r="I147" s="242">
        <v>33</v>
      </c>
      <c r="J147" s="241">
        <f t="shared" si="0"/>
        <v>528</v>
      </c>
      <c r="K147" s="239" t="s">
        <v>1</v>
      </c>
      <c r="L147" s="243"/>
      <c r="M147" s="244" t="s">
        <v>1</v>
      </c>
      <c r="N147" s="245" t="s">
        <v>42</v>
      </c>
      <c r="O147" s="71"/>
      <c r="P147" s="200">
        <f t="shared" si="1"/>
        <v>0</v>
      </c>
      <c r="Q147" s="200">
        <v>0</v>
      </c>
      <c r="R147" s="200">
        <f t="shared" si="2"/>
        <v>0</v>
      </c>
      <c r="S147" s="200">
        <v>0</v>
      </c>
      <c r="T147" s="201">
        <f t="shared" si="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2" t="s">
        <v>215</v>
      </c>
      <c r="AT147" s="202" t="s">
        <v>212</v>
      </c>
      <c r="AU147" s="202" t="s">
        <v>87</v>
      </c>
      <c r="AY147" s="17" t="s">
        <v>171</v>
      </c>
      <c r="BE147" s="203">
        <f t="shared" si="4"/>
        <v>528</v>
      </c>
      <c r="BF147" s="203">
        <f t="shared" si="5"/>
        <v>0</v>
      </c>
      <c r="BG147" s="203">
        <f t="shared" si="6"/>
        <v>0</v>
      </c>
      <c r="BH147" s="203">
        <f t="shared" si="7"/>
        <v>0</v>
      </c>
      <c r="BI147" s="203">
        <f t="shared" si="8"/>
        <v>0</v>
      </c>
      <c r="BJ147" s="17" t="s">
        <v>85</v>
      </c>
      <c r="BK147" s="203">
        <f t="shared" si="9"/>
        <v>528</v>
      </c>
      <c r="BL147" s="17" t="s">
        <v>178</v>
      </c>
      <c r="BM147" s="202" t="s">
        <v>360</v>
      </c>
    </row>
    <row r="148" spans="1:65" s="1" customFormat="1" ht="24.2" customHeight="1">
      <c r="A148" s="34"/>
      <c r="B148" s="35"/>
      <c r="C148" s="237" t="s">
        <v>360</v>
      </c>
      <c r="D148" s="237" t="s">
        <v>212</v>
      </c>
      <c r="E148" s="238" t="s">
        <v>2312</v>
      </c>
      <c r="F148" s="239" t="s">
        <v>2313</v>
      </c>
      <c r="G148" s="240" t="s">
        <v>308</v>
      </c>
      <c r="H148" s="241">
        <v>32</v>
      </c>
      <c r="I148" s="242">
        <v>75</v>
      </c>
      <c r="J148" s="241">
        <f t="shared" si="0"/>
        <v>2400</v>
      </c>
      <c r="K148" s="239" t="s">
        <v>1</v>
      </c>
      <c r="L148" s="243"/>
      <c r="M148" s="244" t="s">
        <v>1</v>
      </c>
      <c r="N148" s="245" t="s">
        <v>42</v>
      </c>
      <c r="O148" s="71"/>
      <c r="P148" s="200">
        <f t="shared" si="1"/>
        <v>0</v>
      </c>
      <c r="Q148" s="200">
        <v>0</v>
      </c>
      <c r="R148" s="200">
        <f t="shared" si="2"/>
        <v>0</v>
      </c>
      <c r="S148" s="200">
        <v>0</v>
      </c>
      <c r="T148" s="201">
        <f t="shared" si="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2" t="s">
        <v>215</v>
      </c>
      <c r="AT148" s="202" t="s">
        <v>212</v>
      </c>
      <c r="AU148" s="202" t="s">
        <v>87</v>
      </c>
      <c r="AY148" s="17" t="s">
        <v>171</v>
      </c>
      <c r="BE148" s="203">
        <f t="shared" si="4"/>
        <v>2400</v>
      </c>
      <c r="BF148" s="203">
        <f t="shared" si="5"/>
        <v>0</v>
      </c>
      <c r="BG148" s="203">
        <f t="shared" si="6"/>
        <v>0</v>
      </c>
      <c r="BH148" s="203">
        <f t="shared" si="7"/>
        <v>0</v>
      </c>
      <c r="BI148" s="203">
        <f t="shared" si="8"/>
        <v>0</v>
      </c>
      <c r="BJ148" s="17" t="s">
        <v>85</v>
      </c>
      <c r="BK148" s="203">
        <f t="shared" si="9"/>
        <v>2400</v>
      </c>
      <c r="BL148" s="17" t="s">
        <v>178</v>
      </c>
      <c r="BM148" s="202" t="s">
        <v>223</v>
      </c>
    </row>
    <row r="149" spans="1:65" s="1" customFormat="1" ht="16.5" customHeight="1">
      <c r="A149" s="34"/>
      <c r="B149" s="35"/>
      <c r="C149" s="237" t="s">
        <v>332</v>
      </c>
      <c r="D149" s="237" t="s">
        <v>212</v>
      </c>
      <c r="E149" s="238" t="s">
        <v>2314</v>
      </c>
      <c r="F149" s="239" t="s">
        <v>2315</v>
      </c>
      <c r="G149" s="240" t="s">
        <v>308</v>
      </c>
      <c r="H149" s="241">
        <v>16</v>
      </c>
      <c r="I149" s="242">
        <v>29</v>
      </c>
      <c r="J149" s="241">
        <f t="shared" si="0"/>
        <v>464</v>
      </c>
      <c r="K149" s="239" t="s">
        <v>1</v>
      </c>
      <c r="L149" s="243"/>
      <c r="M149" s="244" t="s">
        <v>1</v>
      </c>
      <c r="N149" s="245" t="s">
        <v>42</v>
      </c>
      <c r="O149" s="71"/>
      <c r="P149" s="200">
        <f t="shared" si="1"/>
        <v>0</v>
      </c>
      <c r="Q149" s="200">
        <v>0</v>
      </c>
      <c r="R149" s="200">
        <f t="shared" si="2"/>
        <v>0</v>
      </c>
      <c r="S149" s="200">
        <v>0</v>
      </c>
      <c r="T149" s="201">
        <f t="shared" si="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2" t="s">
        <v>215</v>
      </c>
      <c r="AT149" s="202" t="s">
        <v>212</v>
      </c>
      <c r="AU149" s="202" t="s">
        <v>87</v>
      </c>
      <c r="AY149" s="17" t="s">
        <v>171</v>
      </c>
      <c r="BE149" s="203">
        <f t="shared" si="4"/>
        <v>464</v>
      </c>
      <c r="BF149" s="203">
        <f t="shared" si="5"/>
        <v>0</v>
      </c>
      <c r="BG149" s="203">
        <f t="shared" si="6"/>
        <v>0</v>
      </c>
      <c r="BH149" s="203">
        <f t="shared" si="7"/>
        <v>0</v>
      </c>
      <c r="BI149" s="203">
        <f t="shared" si="8"/>
        <v>0</v>
      </c>
      <c r="BJ149" s="17" t="s">
        <v>85</v>
      </c>
      <c r="BK149" s="203">
        <f t="shared" si="9"/>
        <v>464</v>
      </c>
      <c r="BL149" s="17" t="s">
        <v>178</v>
      </c>
      <c r="BM149" s="202" t="s">
        <v>383</v>
      </c>
    </row>
    <row r="150" spans="1:65" s="1" customFormat="1" ht="37.9" customHeight="1">
      <c r="A150" s="34"/>
      <c r="B150" s="35"/>
      <c r="C150" s="192" t="s">
        <v>250</v>
      </c>
      <c r="D150" s="192" t="s">
        <v>173</v>
      </c>
      <c r="E150" s="193" t="s">
        <v>2316</v>
      </c>
      <c r="F150" s="194" t="s">
        <v>2317</v>
      </c>
      <c r="G150" s="195" t="s">
        <v>308</v>
      </c>
      <c r="H150" s="196">
        <v>1</v>
      </c>
      <c r="I150" s="197">
        <v>149</v>
      </c>
      <c r="J150" s="196">
        <f t="shared" si="0"/>
        <v>149</v>
      </c>
      <c r="K150" s="194" t="s">
        <v>177</v>
      </c>
      <c r="L150" s="39"/>
      <c r="M150" s="198" t="s">
        <v>1</v>
      </c>
      <c r="N150" s="199" t="s">
        <v>42</v>
      </c>
      <c r="O150" s="71"/>
      <c r="P150" s="200">
        <f t="shared" si="1"/>
        <v>0</v>
      </c>
      <c r="Q150" s="200">
        <v>0</v>
      </c>
      <c r="R150" s="200">
        <f t="shared" si="2"/>
        <v>0</v>
      </c>
      <c r="S150" s="200">
        <v>0</v>
      </c>
      <c r="T150" s="201">
        <f t="shared" si="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2" t="s">
        <v>178</v>
      </c>
      <c r="AT150" s="202" t="s">
        <v>173</v>
      </c>
      <c r="AU150" s="202" t="s">
        <v>87</v>
      </c>
      <c r="AY150" s="17" t="s">
        <v>171</v>
      </c>
      <c r="BE150" s="203">
        <f t="shared" si="4"/>
        <v>149</v>
      </c>
      <c r="BF150" s="203">
        <f t="shared" si="5"/>
        <v>0</v>
      </c>
      <c r="BG150" s="203">
        <f t="shared" si="6"/>
        <v>0</v>
      </c>
      <c r="BH150" s="203">
        <f t="shared" si="7"/>
        <v>0</v>
      </c>
      <c r="BI150" s="203">
        <f t="shared" si="8"/>
        <v>0</v>
      </c>
      <c r="BJ150" s="17" t="s">
        <v>85</v>
      </c>
      <c r="BK150" s="203">
        <f t="shared" si="9"/>
        <v>149</v>
      </c>
      <c r="BL150" s="17" t="s">
        <v>178</v>
      </c>
      <c r="BM150" s="202" t="s">
        <v>392</v>
      </c>
    </row>
    <row r="151" spans="1:65" s="1" customFormat="1" ht="16.5" customHeight="1">
      <c r="A151" s="34"/>
      <c r="B151" s="35"/>
      <c r="C151" s="237" t="s">
        <v>328</v>
      </c>
      <c r="D151" s="237" t="s">
        <v>212</v>
      </c>
      <c r="E151" s="238" t="s">
        <v>2308</v>
      </c>
      <c r="F151" s="239" t="s">
        <v>2309</v>
      </c>
      <c r="G151" s="240" t="s">
        <v>308</v>
      </c>
      <c r="H151" s="241">
        <v>1</v>
      </c>
      <c r="I151" s="242">
        <v>121</v>
      </c>
      <c r="J151" s="241">
        <f t="shared" si="0"/>
        <v>121</v>
      </c>
      <c r="K151" s="239" t="s">
        <v>177</v>
      </c>
      <c r="L151" s="243"/>
      <c r="M151" s="244" t="s">
        <v>1</v>
      </c>
      <c r="N151" s="245" t="s">
        <v>42</v>
      </c>
      <c r="O151" s="71"/>
      <c r="P151" s="200">
        <f t="shared" si="1"/>
        <v>0</v>
      </c>
      <c r="Q151" s="200">
        <v>0</v>
      </c>
      <c r="R151" s="200">
        <f t="shared" si="2"/>
        <v>0</v>
      </c>
      <c r="S151" s="200">
        <v>0</v>
      </c>
      <c r="T151" s="201">
        <f t="shared" si="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215</v>
      </c>
      <c r="AT151" s="202" t="s">
        <v>212</v>
      </c>
      <c r="AU151" s="202" t="s">
        <v>87</v>
      </c>
      <c r="AY151" s="17" t="s">
        <v>171</v>
      </c>
      <c r="BE151" s="203">
        <f t="shared" si="4"/>
        <v>121</v>
      </c>
      <c r="BF151" s="203">
        <f t="shared" si="5"/>
        <v>0</v>
      </c>
      <c r="BG151" s="203">
        <f t="shared" si="6"/>
        <v>0</v>
      </c>
      <c r="BH151" s="203">
        <f t="shared" si="7"/>
        <v>0</v>
      </c>
      <c r="BI151" s="203">
        <f t="shared" si="8"/>
        <v>0</v>
      </c>
      <c r="BJ151" s="17" t="s">
        <v>85</v>
      </c>
      <c r="BK151" s="203">
        <f t="shared" si="9"/>
        <v>121</v>
      </c>
      <c r="BL151" s="17" t="s">
        <v>178</v>
      </c>
      <c r="BM151" s="202" t="s">
        <v>401</v>
      </c>
    </row>
    <row r="152" spans="1:65" s="1" customFormat="1" ht="24.2" customHeight="1">
      <c r="A152" s="34"/>
      <c r="B152" s="35"/>
      <c r="C152" s="237" t="s">
        <v>355</v>
      </c>
      <c r="D152" s="237" t="s">
        <v>212</v>
      </c>
      <c r="E152" s="238" t="s">
        <v>2318</v>
      </c>
      <c r="F152" s="239" t="s">
        <v>2319</v>
      </c>
      <c r="G152" s="240" t="s">
        <v>308</v>
      </c>
      <c r="H152" s="241">
        <v>1</v>
      </c>
      <c r="I152" s="242">
        <v>33</v>
      </c>
      <c r="J152" s="241">
        <f t="shared" si="0"/>
        <v>33</v>
      </c>
      <c r="K152" s="239" t="s">
        <v>1</v>
      </c>
      <c r="L152" s="243"/>
      <c r="M152" s="244" t="s">
        <v>1</v>
      </c>
      <c r="N152" s="245" t="s">
        <v>42</v>
      </c>
      <c r="O152" s="71"/>
      <c r="P152" s="200">
        <f t="shared" si="1"/>
        <v>0</v>
      </c>
      <c r="Q152" s="200">
        <v>0</v>
      </c>
      <c r="R152" s="200">
        <f t="shared" si="2"/>
        <v>0</v>
      </c>
      <c r="S152" s="200">
        <v>0</v>
      </c>
      <c r="T152" s="201">
        <f t="shared" si="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2" t="s">
        <v>215</v>
      </c>
      <c r="AT152" s="202" t="s">
        <v>212</v>
      </c>
      <c r="AU152" s="202" t="s">
        <v>87</v>
      </c>
      <c r="AY152" s="17" t="s">
        <v>171</v>
      </c>
      <c r="BE152" s="203">
        <f t="shared" si="4"/>
        <v>33</v>
      </c>
      <c r="BF152" s="203">
        <f t="shared" si="5"/>
        <v>0</v>
      </c>
      <c r="BG152" s="203">
        <f t="shared" si="6"/>
        <v>0</v>
      </c>
      <c r="BH152" s="203">
        <f t="shared" si="7"/>
        <v>0</v>
      </c>
      <c r="BI152" s="203">
        <f t="shared" si="8"/>
        <v>0</v>
      </c>
      <c r="BJ152" s="17" t="s">
        <v>85</v>
      </c>
      <c r="BK152" s="203">
        <f t="shared" si="9"/>
        <v>33</v>
      </c>
      <c r="BL152" s="17" t="s">
        <v>178</v>
      </c>
      <c r="BM152" s="202" t="s">
        <v>411</v>
      </c>
    </row>
    <row r="153" spans="1:65" s="1" customFormat="1" ht="24.2" customHeight="1">
      <c r="A153" s="34"/>
      <c r="B153" s="35"/>
      <c r="C153" s="237" t="s">
        <v>365</v>
      </c>
      <c r="D153" s="237" t="s">
        <v>212</v>
      </c>
      <c r="E153" s="238" t="s">
        <v>2312</v>
      </c>
      <c r="F153" s="239" t="s">
        <v>2313</v>
      </c>
      <c r="G153" s="240" t="s">
        <v>308</v>
      </c>
      <c r="H153" s="241">
        <v>1</v>
      </c>
      <c r="I153" s="242">
        <v>75</v>
      </c>
      <c r="J153" s="241">
        <f t="shared" si="0"/>
        <v>75</v>
      </c>
      <c r="K153" s="239" t="s">
        <v>1</v>
      </c>
      <c r="L153" s="243"/>
      <c r="M153" s="244" t="s">
        <v>1</v>
      </c>
      <c r="N153" s="245" t="s">
        <v>42</v>
      </c>
      <c r="O153" s="71"/>
      <c r="P153" s="200">
        <f t="shared" si="1"/>
        <v>0</v>
      </c>
      <c r="Q153" s="200">
        <v>0</v>
      </c>
      <c r="R153" s="200">
        <f t="shared" si="2"/>
        <v>0</v>
      </c>
      <c r="S153" s="200">
        <v>0</v>
      </c>
      <c r="T153" s="201">
        <f t="shared" si="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2" t="s">
        <v>215</v>
      </c>
      <c r="AT153" s="202" t="s">
        <v>212</v>
      </c>
      <c r="AU153" s="202" t="s">
        <v>87</v>
      </c>
      <c r="AY153" s="17" t="s">
        <v>171</v>
      </c>
      <c r="BE153" s="203">
        <f t="shared" si="4"/>
        <v>75</v>
      </c>
      <c r="BF153" s="203">
        <f t="shared" si="5"/>
        <v>0</v>
      </c>
      <c r="BG153" s="203">
        <f t="shared" si="6"/>
        <v>0</v>
      </c>
      <c r="BH153" s="203">
        <f t="shared" si="7"/>
        <v>0</v>
      </c>
      <c r="BI153" s="203">
        <f t="shared" si="8"/>
        <v>0</v>
      </c>
      <c r="BJ153" s="17" t="s">
        <v>85</v>
      </c>
      <c r="BK153" s="203">
        <f t="shared" si="9"/>
        <v>75</v>
      </c>
      <c r="BL153" s="17" t="s">
        <v>178</v>
      </c>
      <c r="BM153" s="202" t="s">
        <v>428</v>
      </c>
    </row>
    <row r="154" spans="1:65" s="1" customFormat="1" ht="16.5" customHeight="1">
      <c r="A154" s="34"/>
      <c r="B154" s="35"/>
      <c r="C154" s="237" t="s">
        <v>338</v>
      </c>
      <c r="D154" s="237" t="s">
        <v>212</v>
      </c>
      <c r="E154" s="238" t="s">
        <v>2314</v>
      </c>
      <c r="F154" s="239" t="s">
        <v>2315</v>
      </c>
      <c r="G154" s="240" t="s">
        <v>308</v>
      </c>
      <c r="H154" s="241">
        <v>1</v>
      </c>
      <c r="I154" s="242">
        <v>29</v>
      </c>
      <c r="J154" s="241">
        <f t="shared" si="0"/>
        <v>29</v>
      </c>
      <c r="K154" s="239" t="s">
        <v>1</v>
      </c>
      <c r="L154" s="243"/>
      <c r="M154" s="244" t="s">
        <v>1</v>
      </c>
      <c r="N154" s="245" t="s">
        <v>42</v>
      </c>
      <c r="O154" s="71"/>
      <c r="P154" s="200">
        <f t="shared" si="1"/>
        <v>0</v>
      </c>
      <c r="Q154" s="200">
        <v>0</v>
      </c>
      <c r="R154" s="200">
        <f t="shared" si="2"/>
        <v>0</v>
      </c>
      <c r="S154" s="200">
        <v>0</v>
      </c>
      <c r="T154" s="201">
        <f t="shared" si="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2" t="s">
        <v>215</v>
      </c>
      <c r="AT154" s="202" t="s">
        <v>212</v>
      </c>
      <c r="AU154" s="202" t="s">
        <v>87</v>
      </c>
      <c r="AY154" s="17" t="s">
        <v>171</v>
      </c>
      <c r="BE154" s="203">
        <f t="shared" si="4"/>
        <v>29</v>
      </c>
      <c r="BF154" s="203">
        <f t="shared" si="5"/>
        <v>0</v>
      </c>
      <c r="BG154" s="203">
        <f t="shared" si="6"/>
        <v>0</v>
      </c>
      <c r="BH154" s="203">
        <f t="shared" si="7"/>
        <v>0</v>
      </c>
      <c r="BI154" s="203">
        <f t="shared" si="8"/>
        <v>0</v>
      </c>
      <c r="BJ154" s="17" t="s">
        <v>85</v>
      </c>
      <c r="BK154" s="203">
        <f t="shared" si="9"/>
        <v>29</v>
      </c>
      <c r="BL154" s="17" t="s">
        <v>178</v>
      </c>
      <c r="BM154" s="202" t="s">
        <v>442</v>
      </c>
    </row>
    <row r="155" spans="1:65" s="1" customFormat="1" ht="24.2" customHeight="1">
      <c r="A155" s="34"/>
      <c r="B155" s="35"/>
      <c r="C155" s="192" t="s">
        <v>8</v>
      </c>
      <c r="D155" s="192" t="s">
        <v>173</v>
      </c>
      <c r="E155" s="193" t="s">
        <v>2320</v>
      </c>
      <c r="F155" s="194" t="s">
        <v>2321</v>
      </c>
      <c r="G155" s="195" t="s">
        <v>308</v>
      </c>
      <c r="H155" s="196">
        <v>33</v>
      </c>
      <c r="I155" s="197">
        <v>28</v>
      </c>
      <c r="J155" s="196">
        <f t="shared" si="0"/>
        <v>924</v>
      </c>
      <c r="K155" s="194" t="s">
        <v>177</v>
      </c>
      <c r="L155" s="39"/>
      <c r="M155" s="198" t="s">
        <v>1</v>
      </c>
      <c r="N155" s="199" t="s">
        <v>42</v>
      </c>
      <c r="O155" s="71"/>
      <c r="P155" s="200">
        <f t="shared" si="1"/>
        <v>0</v>
      </c>
      <c r="Q155" s="200">
        <v>0</v>
      </c>
      <c r="R155" s="200">
        <f t="shared" si="2"/>
        <v>0</v>
      </c>
      <c r="S155" s="200">
        <v>0</v>
      </c>
      <c r="T155" s="201">
        <f t="shared" si="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178</v>
      </c>
      <c r="AT155" s="202" t="s">
        <v>173</v>
      </c>
      <c r="AU155" s="202" t="s">
        <v>87</v>
      </c>
      <c r="AY155" s="17" t="s">
        <v>171</v>
      </c>
      <c r="BE155" s="203">
        <f t="shared" si="4"/>
        <v>924</v>
      </c>
      <c r="BF155" s="203">
        <f t="shared" si="5"/>
        <v>0</v>
      </c>
      <c r="BG155" s="203">
        <f t="shared" si="6"/>
        <v>0</v>
      </c>
      <c r="BH155" s="203">
        <f t="shared" si="7"/>
        <v>0</v>
      </c>
      <c r="BI155" s="203">
        <f t="shared" si="8"/>
        <v>0</v>
      </c>
      <c r="BJ155" s="17" t="s">
        <v>85</v>
      </c>
      <c r="BK155" s="203">
        <f t="shared" si="9"/>
        <v>924</v>
      </c>
      <c r="BL155" s="17" t="s">
        <v>178</v>
      </c>
      <c r="BM155" s="202" t="s">
        <v>453</v>
      </c>
    </row>
    <row r="156" spans="1:65" s="1" customFormat="1" ht="24.2" customHeight="1">
      <c r="A156" s="34"/>
      <c r="B156" s="35"/>
      <c r="C156" s="192" t="s">
        <v>264</v>
      </c>
      <c r="D156" s="192" t="s">
        <v>173</v>
      </c>
      <c r="E156" s="193" t="s">
        <v>2322</v>
      </c>
      <c r="F156" s="194" t="s">
        <v>2323</v>
      </c>
      <c r="G156" s="195" t="s">
        <v>308</v>
      </c>
      <c r="H156" s="196">
        <v>2</v>
      </c>
      <c r="I156" s="197">
        <v>385</v>
      </c>
      <c r="J156" s="196">
        <f t="shared" si="0"/>
        <v>770</v>
      </c>
      <c r="K156" s="194" t="s">
        <v>177</v>
      </c>
      <c r="L156" s="39"/>
      <c r="M156" s="198" t="s">
        <v>1</v>
      </c>
      <c r="N156" s="199" t="s">
        <v>42</v>
      </c>
      <c r="O156" s="71"/>
      <c r="P156" s="200">
        <f t="shared" si="1"/>
        <v>0</v>
      </c>
      <c r="Q156" s="200">
        <v>0</v>
      </c>
      <c r="R156" s="200">
        <f t="shared" si="2"/>
        <v>0</v>
      </c>
      <c r="S156" s="200">
        <v>0</v>
      </c>
      <c r="T156" s="201">
        <f t="shared" si="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2" t="s">
        <v>178</v>
      </c>
      <c r="AT156" s="202" t="s">
        <v>173</v>
      </c>
      <c r="AU156" s="202" t="s">
        <v>87</v>
      </c>
      <c r="AY156" s="17" t="s">
        <v>171</v>
      </c>
      <c r="BE156" s="203">
        <f t="shared" si="4"/>
        <v>770</v>
      </c>
      <c r="BF156" s="203">
        <f t="shared" si="5"/>
        <v>0</v>
      </c>
      <c r="BG156" s="203">
        <f t="shared" si="6"/>
        <v>0</v>
      </c>
      <c r="BH156" s="203">
        <f t="shared" si="7"/>
        <v>0</v>
      </c>
      <c r="BI156" s="203">
        <f t="shared" si="8"/>
        <v>0</v>
      </c>
      <c r="BJ156" s="17" t="s">
        <v>85</v>
      </c>
      <c r="BK156" s="203">
        <f t="shared" si="9"/>
        <v>770</v>
      </c>
      <c r="BL156" s="17" t="s">
        <v>178</v>
      </c>
      <c r="BM156" s="202" t="s">
        <v>472</v>
      </c>
    </row>
    <row r="157" spans="1:65" s="1" customFormat="1" ht="24.2" customHeight="1">
      <c r="A157" s="34"/>
      <c r="B157" s="35"/>
      <c r="C157" s="192" t="s">
        <v>271</v>
      </c>
      <c r="D157" s="192" t="s">
        <v>173</v>
      </c>
      <c r="E157" s="193" t="s">
        <v>2324</v>
      </c>
      <c r="F157" s="194" t="s">
        <v>2325</v>
      </c>
      <c r="G157" s="195" t="s">
        <v>308</v>
      </c>
      <c r="H157" s="196">
        <v>33</v>
      </c>
      <c r="I157" s="197">
        <v>94</v>
      </c>
      <c r="J157" s="196">
        <f t="shared" si="0"/>
        <v>3102</v>
      </c>
      <c r="K157" s="194" t="s">
        <v>177</v>
      </c>
      <c r="L157" s="39"/>
      <c r="M157" s="198" t="s">
        <v>1</v>
      </c>
      <c r="N157" s="199" t="s">
        <v>42</v>
      </c>
      <c r="O157" s="71"/>
      <c r="P157" s="200">
        <f t="shared" si="1"/>
        <v>0</v>
      </c>
      <c r="Q157" s="200">
        <v>0</v>
      </c>
      <c r="R157" s="200">
        <f t="shared" si="2"/>
        <v>0</v>
      </c>
      <c r="S157" s="200">
        <v>0</v>
      </c>
      <c r="T157" s="201">
        <f t="shared" si="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178</v>
      </c>
      <c r="AT157" s="202" t="s">
        <v>173</v>
      </c>
      <c r="AU157" s="202" t="s">
        <v>87</v>
      </c>
      <c r="AY157" s="17" t="s">
        <v>171</v>
      </c>
      <c r="BE157" s="203">
        <f t="shared" si="4"/>
        <v>3102</v>
      </c>
      <c r="BF157" s="203">
        <f t="shared" si="5"/>
        <v>0</v>
      </c>
      <c r="BG157" s="203">
        <f t="shared" si="6"/>
        <v>0</v>
      </c>
      <c r="BH157" s="203">
        <f t="shared" si="7"/>
        <v>0</v>
      </c>
      <c r="BI157" s="203">
        <f t="shared" si="8"/>
        <v>0</v>
      </c>
      <c r="BJ157" s="17" t="s">
        <v>85</v>
      </c>
      <c r="BK157" s="203">
        <f t="shared" si="9"/>
        <v>3102</v>
      </c>
      <c r="BL157" s="17" t="s">
        <v>178</v>
      </c>
      <c r="BM157" s="202" t="s">
        <v>485</v>
      </c>
    </row>
    <row r="158" spans="1:65" s="11" customFormat="1" ht="22.9" customHeight="1">
      <c r="B158" s="176"/>
      <c r="C158" s="177"/>
      <c r="D158" s="178" t="s">
        <v>76</v>
      </c>
      <c r="E158" s="190" t="s">
        <v>2326</v>
      </c>
      <c r="F158" s="190" t="s">
        <v>2327</v>
      </c>
      <c r="G158" s="177"/>
      <c r="H158" s="177"/>
      <c r="I158" s="180"/>
      <c r="J158" s="191">
        <f>BK158</f>
        <v>14377</v>
      </c>
      <c r="K158" s="177"/>
      <c r="L158" s="182"/>
      <c r="M158" s="183"/>
      <c r="N158" s="184"/>
      <c r="O158" s="184"/>
      <c r="P158" s="185">
        <f>SUM(P159:P165)</f>
        <v>0</v>
      </c>
      <c r="Q158" s="184"/>
      <c r="R158" s="185">
        <f>SUM(R159:R165)</f>
        <v>0</v>
      </c>
      <c r="S158" s="184"/>
      <c r="T158" s="186">
        <f>SUM(T159:T165)</f>
        <v>0</v>
      </c>
      <c r="AR158" s="187" t="s">
        <v>85</v>
      </c>
      <c r="AT158" s="188" t="s">
        <v>76</v>
      </c>
      <c r="AU158" s="188" t="s">
        <v>85</v>
      </c>
      <c r="AY158" s="187" t="s">
        <v>171</v>
      </c>
      <c r="BK158" s="189">
        <f>SUM(BK159:BK165)</f>
        <v>14377</v>
      </c>
    </row>
    <row r="159" spans="1:65" s="1" customFormat="1" ht="24.2" customHeight="1">
      <c r="A159" s="34"/>
      <c r="B159" s="35"/>
      <c r="C159" s="192" t="s">
        <v>87</v>
      </c>
      <c r="D159" s="192" t="s">
        <v>173</v>
      </c>
      <c r="E159" s="193" t="s">
        <v>2328</v>
      </c>
      <c r="F159" s="194" t="s">
        <v>2329</v>
      </c>
      <c r="G159" s="195" t="s">
        <v>308</v>
      </c>
      <c r="H159" s="196">
        <v>1</v>
      </c>
      <c r="I159" s="197">
        <v>330</v>
      </c>
      <c r="J159" s="196">
        <f t="shared" ref="J159:J165" si="10">ROUND(I159*H159,2)</f>
        <v>330</v>
      </c>
      <c r="K159" s="194" t="s">
        <v>177</v>
      </c>
      <c r="L159" s="39"/>
      <c r="M159" s="198" t="s">
        <v>1</v>
      </c>
      <c r="N159" s="199" t="s">
        <v>42</v>
      </c>
      <c r="O159" s="71"/>
      <c r="P159" s="200">
        <f t="shared" ref="P159:P165" si="11">O159*H159</f>
        <v>0</v>
      </c>
      <c r="Q159" s="200">
        <v>0</v>
      </c>
      <c r="R159" s="200">
        <f t="shared" ref="R159:R165" si="12">Q159*H159</f>
        <v>0</v>
      </c>
      <c r="S159" s="200">
        <v>0</v>
      </c>
      <c r="T159" s="201">
        <f t="shared" ref="T159:T165" si="13"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2" t="s">
        <v>178</v>
      </c>
      <c r="AT159" s="202" t="s">
        <v>173</v>
      </c>
      <c r="AU159" s="202" t="s">
        <v>87</v>
      </c>
      <c r="AY159" s="17" t="s">
        <v>171</v>
      </c>
      <c r="BE159" s="203">
        <f t="shared" ref="BE159:BE165" si="14">IF(N159="základní",J159,0)</f>
        <v>330</v>
      </c>
      <c r="BF159" s="203">
        <f t="shared" ref="BF159:BF165" si="15">IF(N159="snížená",J159,0)</f>
        <v>0</v>
      </c>
      <c r="BG159" s="203">
        <f t="shared" ref="BG159:BG165" si="16">IF(N159="zákl. přenesená",J159,0)</f>
        <v>0</v>
      </c>
      <c r="BH159" s="203">
        <f t="shared" ref="BH159:BH165" si="17">IF(N159="sníž. přenesená",J159,0)</f>
        <v>0</v>
      </c>
      <c r="BI159" s="203">
        <f t="shared" ref="BI159:BI165" si="18">IF(N159="nulová",J159,0)</f>
        <v>0</v>
      </c>
      <c r="BJ159" s="17" t="s">
        <v>85</v>
      </c>
      <c r="BK159" s="203">
        <f t="shared" ref="BK159:BK165" si="19">ROUND(I159*H159,2)</f>
        <v>330</v>
      </c>
      <c r="BL159" s="17" t="s">
        <v>178</v>
      </c>
      <c r="BM159" s="202" t="s">
        <v>500</v>
      </c>
    </row>
    <row r="160" spans="1:65" s="1" customFormat="1" ht="16.5" customHeight="1">
      <c r="A160" s="34"/>
      <c r="B160" s="35"/>
      <c r="C160" s="192" t="s">
        <v>85</v>
      </c>
      <c r="D160" s="192" t="s">
        <v>173</v>
      </c>
      <c r="E160" s="193" t="s">
        <v>2330</v>
      </c>
      <c r="F160" s="194" t="s">
        <v>2331</v>
      </c>
      <c r="G160" s="195" t="s">
        <v>308</v>
      </c>
      <c r="H160" s="196">
        <v>1</v>
      </c>
      <c r="I160" s="197">
        <v>1650</v>
      </c>
      <c r="J160" s="196">
        <f t="shared" si="10"/>
        <v>1650</v>
      </c>
      <c r="K160" s="194" t="s">
        <v>177</v>
      </c>
      <c r="L160" s="39"/>
      <c r="M160" s="198" t="s">
        <v>1</v>
      </c>
      <c r="N160" s="199" t="s">
        <v>42</v>
      </c>
      <c r="O160" s="71"/>
      <c r="P160" s="200">
        <f t="shared" si="11"/>
        <v>0</v>
      </c>
      <c r="Q160" s="200">
        <v>0</v>
      </c>
      <c r="R160" s="200">
        <f t="shared" si="12"/>
        <v>0</v>
      </c>
      <c r="S160" s="200">
        <v>0</v>
      </c>
      <c r="T160" s="201">
        <f t="shared" si="1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2" t="s">
        <v>178</v>
      </c>
      <c r="AT160" s="202" t="s">
        <v>173</v>
      </c>
      <c r="AU160" s="202" t="s">
        <v>87</v>
      </c>
      <c r="AY160" s="17" t="s">
        <v>171</v>
      </c>
      <c r="BE160" s="203">
        <f t="shared" si="14"/>
        <v>1650</v>
      </c>
      <c r="BF160" s="203">
        <f t="shared" si="15"/>
        <v>0</v>
      </c>
      <c r="BG160" s="203">
        <f t="shared" si="16"/>
        <v>0</v>
      </c>
      <c r="BH160" s="203">
        <f t="shared" si="17"/>
        <v>0</v>
      </c>
      <c r="BI160" s="203">
        <f t="shared" si="18"/>
        <v>0</v>
      </c>
      <c r="BJ160" s="17" t="s">
        <v>85</v>
      </c>
      <c r="BK160" s="203">
        <f t="shared" si="19"/>
        <v>1650</v>
      </c>
      <c r="BL160" s="17" t="s">
        <v>178</v>
      </c>
      <c r="BM160" s="202" t="s">
        <v>510</v>
      </c>
    </row>
    <row r="161" spans="1:65" s="1" customFormat="1" ht="24.2" customHeight="1">
      <c r="A161" s="34"/>
      <c r="B161" s="35"/>
      <c r="C161" s="192" t="s">
        <v>186</v>
      </c>
      <c r="D161" s="192" t="s">
        <v>173</v>
      </c>
      <c r="E161" s="193" t="s">
        <v>2332</v>
      </c>
      <c r="F161" s="194" t="s">
        <v>2333</v>
      </c>
      <c r="G161" s="195" t="s">
        <v>308</v>
      </c>
      <c r="H161" s="196">
        <v>1</v>
      </c>
      <c r="I161" s="197">
        <v>275</v>
      </c>
      <c r="J161" s="196">
        <f t="shared" si="10"/>
        <v>275</v>
      </c>
      <c r="K161" s="194" t="s">
        <v>177</v>
      </c>
      <c r="L161" s="39"/>
      <c r="M161" s="198" t="s">
        <v>1</v>
      </c>
      <c r="N161" s="199" t="s">
        <v>42</v>
      </c>
      <c r="O161" s="71"/>
      <c r="P161" s="200">
        <f t="shared" si="11"/>
        <v>0</v>
      </c>
      <c r="Q161" s="200">
        <v>0</v>
      </c>
      <c r="R161" s="200">
        <f t="shared" si="12"/>
        <v>0</v>
      </c>
      <c r="S161" s="200">
        <v>0</v>
      </c>
      <c r="T161" s="201">
        <f t="shared" si="1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178</v>
      </c>
      <c r="AT161" s="202" t="s">
        <v>173</v>
      </c>
      <c r="AU161" s="202" t="s">
        <v>87</v>
      </c>
      <c r="AY161" s="17" t="s">
        <v>171</v>
      </c>
      <c r="BE161" s="203">
        <f t="shared" si="14"/>
        <v>275</v>
      </c>
      <c r="BF161" s="203">
        <f t="shared" si="15"/>
        <v>0</v>
      </c>
      <c r="BG161" s="203">
        <f t="shared" si="16"/>
        <v>0</v>
      </c>
      <c r="BH161" s="203">
        <f t="shared" si="17"/>
        <v>0</v>
      </c>
      <c r="BI161" s="203">
        <f t="shared" si="18"/>
        <v>0</v>
      </c>
      <c r="BJ161" s="17" t="s">
        <v>85</v>
      </c>
      <c r="BK161" s="203">
        <f t="shared" si="19"/>
        <v>275</v>
      </c>
      <c r="BL161" s="17" t="s">
        <v>178</v>
      </c>
      <c r="BM161" s="202" t="s">
        <v>521</v>
      </c>
    </row>
    <row r="162" spans="1:65" s="1" customFormat="1" ht="24.2" customHeight="1">
      <c r="A162" s="34"/>
      <c r="B162" s="35"/>
      <c r="C162" s="192" t="s">
        <v>178</v>
      </c>
      <c r="D162" s="192" t="s">
        <v>173</v>
      </c>
      <c r="E162" s="193" t="s">
        <v>2334</v>
      </c>
      <c r="F162" s="194" t="s">
        <v>2335</v>
      </c>
      <c r="G162" s="195" t="s">
        <v>308</v>
      </c>
      <c r="H162" s="196">
        <v>1</v>
      </c>
      <c r="I162" s="197">
        <v>550</v>
      </c>
      <c r="J162" s="196">
        <f t="shared" si="10"/>
        <v>550</v>
      </c>
      <c r="K162" s="194" t="s">
        <v>177</v>
      </c>
      <c r="L162" s="39"/>
      <c r="M162" s="198" t="s">
        <v>1</v>
      </c>
      <c r="N162" s="199" t="s">
        <v>42</v>
      </c>
      <c r="O162" s="71"/>
      <c r="P162" s="200">
        <f t="shared" si="11"/>
        <v>0</v>
      </c>
      <c r="Q162" s="200">
        <v>0</v>
      </c>
      <c r="R162" s="200">
        <f t="shared" si="12"/>
        <v>0</v>
      </c>
      <c r="S162" s="200">
        <v>0</v>
      </c>
      <c r="T162" s="201">
        <f t="shared" si="1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178</v>
      </c>
      <c r="AT162" s="202" t="s">
        <v>173</v>
      </c>
      <c r="AU162" s="202" t="s">
        <v>87</v>
      </c>
      <c r="AY162" s="17" t="s">
        <v>171</v>
      </c>
      <c r="BE162" s="203">
        <f t="shared" si="14"/>
        <v>550</v>
      </c>
      <c r="BF162" s="203">
        <f t="shared" si="15"/>
        <v>0</v>
      </c>
      <c r="BG162" s="203">
        <f t="shared" si="16"/>
        <v>0</v>
      </c>
      <c r="BH162" s="203">
        <f t="shared" si="17"/>
        <v>0</v>
      </c>
      <c r="BI162" s="203">
        <f t="shared" si="18"/>
        <v>0</v>
      </c>
      <c r="BJ162" s="17" t="s">
        <v>85</v>
      </c>
      <c r="BK162" s="203">
        <f t="shared" si="19"/>
        <v>550</v>
      </c>
      <c r="BL162" s="17" t="s">
        <v>178</v>
      </c>
      <c r="BM162" s="202" t="s">
        <v>534</v>
      </c>
    </row>
    <row r="163" spans="1:65" s="1" customFormat="1" ht="16.5" customHeight="1">
      <c r="A163" s="34"/>
      <c r="B163" s="35"/>
      <c r="C163" s="192" t="s">
        <v>195</v>
      </c>
      <c r="D163" s="192" t="s">
        <v>173</v>
      </c>
      <c r="E163" s="193" t="s">
        <v>2336</v>
      </c>
      <c r="F163" s="194" t="s">
        <v>2337</v>
      </c>
      <c r="G163" s="195" t="s">
        <v>308</v>
      </c>
      <c r="H163" s="196">
        <v>1</v>
      </c>
      <c r="I163" s="197">
        <v>352</v>
      </c>
      <c r="J163" s="196">
        <f t="shared" si="10"/>
        <v>352</v>
      </c>
      <c r="K163" s="194" t="s">
        <v>177</v>
      </c>
      <c r="L163" s="39"/>
      <c r="M163" s="198" t="s">
        <v>1</v>
      </c>
      <c r="N163" s="199" t="s">
        <v>42</v>
      </c>
      <c r="O163" s="71"/>
      <c r="P163" s="200">
        <f t="shared" si="11"/>
        <v>0</v>
      </c>
      <c r="Q163" s="200">
        <v>0</v>
      </c>
      <c r="R163" s="200">
        <f t="shared" si="12"/>
        <v>0</v>
      </c>
      <c r="S163" s="200">
        <v>0</v>
      </c>
      <c r="T163" s="201">
        <f t="shared" si="1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2" t="s">
        <v>178</v>
      </c>
      <c r="AT163" s="202" t="s">
        <v>173</v>
      </c>
      <c r="AU163" s="202" t="s">
        <v>87</v>
      </c>
      <c r="AY163" s="17" t="s">
        <v>171</v>
      </c>
      <c r="BE163" s="203">
        <f t="shared" si="14"/>
        <v>352</v>
      </c>
      <c r="BF163" s="203">
        <f t="shared" si="15"/>
        <v>0</v>
      </c>
      <c r="BG163" s="203">
        <f t="shared" si="16"/>
        <v>0</v>
      </c>
      <c r="BH163" s="203">
        <f t="shared" si="17"/>
        <v>0</v>
      </c>
      <c r="BI163" s="203">
        <f t="shared" si="18"/>
        <v>0</v>
      </c>
      <c r="BJ163" s="17" t="s">
        <v>85</v>
      </c>
      <c r="BK163" s="203">
        <f t="shared" si="19"/>
        <v>352</v>
      </c>
      <c r="BL163" s="17" t="s">
        <v>178</v>
      </c>
      <c r="BM163" s="202" t="s">
        <v>554</v>
      </c>
    </row>
    <row r="164" spans="1:65" s="1" customFormat="1" ht="24.2" customHeight="1">
      <c r="A164" s="34"/>
      <c r="B164" s="35"/>
      <c r="C164" s="192" t="s">
        <v>201</v>
      </c>
      <c r="D164" s="192" t="s">
        <v>173</v>
      </c>
      <c r="E164" s="193" t="s">
        <v>2338</v>
      </c>
      <c r="F164" s="194" t="s">
        <v>2339</v>
      </c>
      <c r="G164" s="195" t="s">
        <v>308</v>
      </c>
      <c r="H164" s="196">
        <v>1</v>
      </c>
      <c r="I164" s="197">
        <v>660</v>
      </c>
      <c r="J164" s="196">
        <f t="shared" si="10"/>
        <v>660</v>
      </c>
      <c r="K164" s="194" t="s">
        <v>177</v>
      </c>
      <c r="L164" s="39"/>
      <c r="M164" s="198" t="s">
        <v>1</v>
      </c>
      <c r="N164" s="199" t="s">
        <v>42</v>
      </c>
      <c r="O164" s="71"/>
      <c r="P164" s="200">
        <f t="shared" si="11"/>
        <v>0</v>
      </c>
      <c r="Q164" s="200">
        <v>0</v>
      </c>
      <c r="R164" s="200">
        <f t="shared" si="12"/>
        <v>0</v>
      </c>
      <c r="S164" s="200">
        <v>0</v>
      </c>
      <c r="T164" s="201">
        <f t="shared" si="1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2" t="s">
        <v>178</v>
      </c>
      <c r="AT164" s="202" t="s">
        <v>173</v>
      </c>
      <c r="AU164" s="202" t="s">
        <v>87</v>
      </c>
      <c r="AY164" s="17" t="s">
        <v>171</v>
      </c>
      <c r="BE164" s="203">
        <f t="shared" si="14"/>
        <v>660</v>
      </c>
      <c r="BF164" s="203">
        <f t="shared" si="15"/>
        <v>0</v>
      </c>
      <c r="BG164" s="203">
        <f t="shared" si="16"/>
        <v>0</v>
      </c>
      <c r="BH164" s="203">
        <f t="shared" si="17"/>
        <v>0</v>
      </c>
      <c r="BI164" s="203">
        <f t="shared" si="18"/>
        <v>0</v>
      </c>
      <c r="BJ164" s="17" t="s">
        <v>85</v>
      </c>
      <c r="BK164" s="203">
        <f t="shared" si="19"/>
        <v>660</v>
      </c>
      <c r="BL164" s="17" t="s">
        <v>178</v>
      </c>
      <c r="BM164" s="202" t="s">
        <v>566</v>
      </c>
    </row>
    <row r="165" spans="1:65" s="1" customFormat="1" ht="24.2" customHeight="1">
      <c r="A165" s="34"/>
      <c r="B165" s="35"/>
      <c r="C165" s="237" t="s">
        <v>397</v>
      </c>
      <c r="D165" s="237" t="s">
        <v>212</v>
      </c>
      <c r="E165" s="238" t="s">
        <v>2340</v>
      </c>
      <c r="F165" s="239" t="s">
        <v>2341</v>
      </c>
      <c r="G165" s="240" t="s">
        <v>308</v>
      </c>
      <c r="H165" s="241">
        <v>1</v>
      </c>
      <c r="I165" s="242">
        <v>10560</v>
      </c>
      <c r="J165" s="241">
        <f t="shared" si="10"/>
        <v>10560</v>
      </c>
      <c r="K165" s="239" t="s">
        <v>1</v>
      </c>
      <c r="L165" s="243"/>
      <c r="M165" s="244" t="s">
        <v>1</v>
      </c>
      <c r="N165" s="245" t="s">
        <v>42</v>
      </c>
      <c r="O165" s="71"/>
      <c r="P165" s="200">
        <f t="shared" si="11"/>
        <v>0</v>
      </c>
      <c r="Q165" s="200">
        <v>0</v>
      </c>
      <c r="R165" s="200">
        <f t="shared" si="12"/>
        <v>0</v>
      </c>
      <c r="S165" s="200">
        <v>0</v>
      </c>
      <c r="T165" s="201">
        <f t="shared" si="1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215</v>
      </c>
      <c r="AT165" s="202" t="s">
        <v>212</v>
      </c>
      <c r="AU165" s="202" t="s">
        <v>87</v>
      </c>
      <c r="AY165" s="17" t="s">
        <v>171</v>
      </c>
      <c r="BE165" s="203">
        <f t="shared" si="14"/>
        <v>10560</v>
      </c>
      <c r="BF165" s="203">
        <f t="shared" si="15"/>
        <v>0</v>
      </c>
      <c r="BG165" s="203">
        <f t="shared" si="16"/>
        <v>0</v>
      </c>
      <c r="BH165" s="203">
        <f t="shared" si="17"/>
        <v>0</v>
      </c>
      <c r="BI165" s="203">
        <f t="shared" si="18"/>
        <v>0</v>
      </c>
      <c r="BJ165" s="17" t="s">
        <v>85</v>
      </c>
      <c r="BK165" s="203">
        <f t="shared" si="19"/>
        <v>10560</v>
      </c>
      <c r="BL165" s="17" t="s">
        <v>178</v>
      </c>
      <c r="BM165" s="202" t="s">
        <v>579</v>
      </c>
    </row>
    <row r="166" spans="1:65" s="11" customFormat="1" ht="22.9" customHeight="1">
      <c r="B166" s="176"/>
      <c r="C166" s="177"/>
      <c r="D166" s="178" t="s">
        <v>76</v>
      </c>
      <c r="E166" s="190" t="s">
        <v>2342</v>
      </c>
      <c r="F166" s="190" t="s">
        <v>2343</v>
      </c>
      <c r="G166" s="177"/>
      <c r="H166" s="177"/>
      <c r="I166" s="180"/>
      <c r="J166" s="191">
        <f>BK166</f>
        <v>38244</v>
      </c>
      <c r="K166" s="177"/>
      <c r="L166" s="182"/>
      <c r="M166" s="183"/>
      <c r="N166" s="184"/>
      <c r="O166" s="184"/>
      <c r="P166" s="185">
        <f>SUM(P167:P184)</f>
        <v>0</v>
      </c>
      <c r="Q166" s="184"/>
      <c r="R166" s="185">
        <f>SUM(R167:R184)</f>
        <v>0</v>
      </c>
      <c r="S166" s="184"/>
      <c r="T166" s="186">
        <f>SUM(T167:T184)</f>
        <v>0</v>
      </c>
      <c r="AR166" s="187" t="s">
        <v>85</v>
      </c>
      <c r="AT166" s="188" t="s">
        <v>76</v>
      </c>
      <c r="AU166" s="188" t="s">
        <v>85</v>
      </c>
      <c r="AY166" s="187" t="s">
        <v>171</v>
      </c>
      <c r="BK166" s="189">
        <f>SUM(BK167:BK184)</f>
        <v>38244</v>
      </c>
    </row>
    <row r="167" spans="1:65" s="1" customFormat="1" ht="24.2" customHeight="1">
      <c r="A167" s="34"/>
      <c r="B167" s="35"/>
      <c r="C167" s="192" t="s">
        <v>279</v>
      </c>
      <c r="D167" s="192" t="s">
        <v>173</v>
      </c>
      <c r="E167" s="193" t="s">
        <v>2344</v>
      </c>
      <c r="F167" s="194" t="s">
        <v>2345</v>
      </c>
      <c r="G167" s="195" t="s">
        <v>308</v>
      </c>
      <c r="H167" s="196">
        <v>3</v>
      </c>
      <c r="I167" s="197">
        <v>880</v>
      </c>
      <c r="J167" s="196">
        <f>ROUND(I167*H167,2)</f>
        <v>2640</v>
      </c>
      <c r="K167" s="194" t="s">
        <v>177</v>
      </c>
      <c r="L167" s="39"/>
      <c r="M167" s="198" t="s">
        <v>1</v>
      </c>
      <c r="N167" s="199" t="s">
        <v>42</v>
      </c>
      <c r="O167" s="71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2" t="s">
        <v>178</v>
      </c>
      <c r="AT167" s="202" t="s">
        <v>173</v>
      </c>
      <c r="AU167" s="202" t="s">
        <v>87</v>
      </c>
      <c r="AY167" s="17" t="s">
        <v>171</v>
      </c>
      <c r="BE167" s="203">
        <f>IF(N167="základní",J167,0)</f>
        <v>2640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7" t="s">
        <v>85</v>
      </c>
      <c r="BK167" s="203">
        <f>ROUND(I167*H167,2)</f>
        <v>2640</v>
      </c>
      <c r="BL167" s="17" t="s">
        <v>178</v>
      </c>
      <c r="BM167" s="202" t="s">
        <v>593</v>
      </c>
    </row>
    <row r="168" spans="1:65" s="1" customFormat="1" ht="29.25">
      <c r="A168" s="34"/>
      <c r="B168" s="35"/>
      <c r="C168" s="36"/>
      <c r="D168" s="206" t="s">
        <v>415</v>
      </c>
      <c r="E168" s="36"/>
      <c r="F168" s="246" t="s">
        <v>2285</v>
      </c>
      <c r="G168" s="36"/>
      <c r="H168" s="36"/>
      <c r="I168" s="247"/>
      <c r="J168" s="36"/>
      <c r="K168" s="36"/>
      <c r="L168" s="39"/>
      <c r="M168" s="248"/>
      <c r="N168" s="249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415</v>
      </c>
      <c r="AU168" s="17" t="s">
        <v>87</v>
      </c>
    </row>
    <row r="169" spans="1:65" s="1" customFormat="1" ht="21.75" customHeight="1">
      <c r="A169" s="34"/>
      <c r="B169" s="35"/>
      <c r="C169" s="192" t="s">
        <v>284</v>
      </c>
      <c r="D169" s="192" t="s">
        <v>173</v>
      </c>
      <c r="E169" s="193" t="s">
        <v>2346</v>
      </c>
      <c r="F169" s="194" t="s">
        <v>2347</v>
      </c>
      <c r="G169" s="195" t="s">
        <v>308</v>
      </c>
      <c r="H169" s="196">
        <v>6</v>
      </c>
      <c r="I169" s="197">
        <v>385</v>
      </c>
      <c r="J169" s="196">
        <f>ROUND(I169*H169,2)</f>
        <v>2310</v>
      </c>
      <c r="K169" s="194" t="s">
        <v>177</v>
      </c>
      <c r="L169" s="39"/>
      <c r="M169" s="198" t="s">
        <v>1</v>
      </c>
      <c r="N169" s="199" t="s">
        <v>42</v>
      </c>
      <c r="O169" s="71"/>
      <c r="P169" s="200">
        <f>O169*H169</f>
        <v>0</v>
      </c>
      <c r="Q169" s="200">
        <v>0</v>
      </c>
      <c r="R169" s="200">
        <f>Q169*H169</f>
        <v>0</v>
      </c>
      <c r="S169" s="200">
        <v>0</v>
      </c>
      <c r="T169" s="20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2" t="s">
        <v>178</v>
      </c>
      <c r="AT169" s="202" t="s">
        <v>173</v>
      </c>
      <c r="AU169" s="202" t="s">
        <v>87</v>
      </c>
      <c r="AY169" s="17" t="s">
        <v>171</v>
      </c>
      <c r="BE169" s="203">
        <f>IF(N169="základní",J169,0)</f>
        <v>2310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7" t="s">
        <v>85</v>
      </c>
      <c r="BK169" s="203">
        <f>ROUND(I169*H169,2)</f>
        <v>2310</v>
      </c>
      <c r="BL169" s="17" t="s">
        <v>178</v>
      </c>
      <c r="BM169" s="202" t="s">
        <v>604</v>
      </c>
    </row>
    <row r="170" spans="1:65" s="1" customFormat="1" ht="29.25">
      <c r="A170" s="34"/>
      <c r="B170" s="35"/>
      <c r="C170" s="36"/>
      <c r="D170" s="206" t="s">
        <v>415</v>
      </c>
      <c r="E170" s="36"/>
      <c r="F170" s="246" t="s">
        <v>2285</v>
      </c>
      <c r="G170" s="36"/>
      <c r="H170" s="36"/>
      <c r="I170" s="247"/>
      <c r="J170" s="36"/>
      <c r="K170" s="36"/>
      <c r="L170" s="39"/>
      <c r="M170" s="248"/>
      <c r="N170" s="249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415</v>
      </c>
      <c r="AU170" s="17" t="s">
        <v>87</v>
      </c>
    </row>
    <row r="171" spans="1:65" s="1" customFormat="1" ht="24.2" customHeight="1">
      <c r="A171" s="34"/>
      <c r="B171" s="35"/>
      <c r="C171" s="192" t="s">
        <v>290</v>
      </c>
      <c r="D171" s="192" t="s">
        <v>173</v>
      </c>
      <c r="E171" s="193" t="s">
        <v>2348</v>
      </c>
      <c r="F171" s="194" t="s">
        <v>2349</v>
      </c>
      <c r="G171" s="195" t="s">
        <v>308</v>
      </c>
      <c r="H171" s="196">
        <v>3</v>
      </c>
      <c r="I171" s="197">
        <v>1650</v>
      </c>
      <c r="J171" s="196">
        <f>ROUND(I171*H171,2)</f>
        <v>4950</v>
      </c>
      <c r="K171" s="194" t="s">
        <v>177</v>
      </c>
      <c r="L171" s="39"/>
      <c r="M171" s="198" t="s">
        <v>1</v>
      </c>
      <c r="N171" s="199" t="s">
        <v>42</v>
      </c>
      <c r="O171" s="71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2" t="s">
        <v>178</v>
      </c>
      <c r="AT171" s="202" t="s">
        <v>173</v>
      </c>
      <c r="AU171" s="202" t="s">
        <v>87</v>
      </c>
      <c r="AY171" s="17" t="s">
        <v>171</v>
      </c>
      <c r="BE171" s="203">
        <f>IF(N171="základní",J171,0)</f>
        <v>4950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7" t="s">
        <v>85</v>
      </c>
      <c r="BK171" s="203">
        <f>ROUND(I171*H171,2)</f>
        <v>4950</v>
      </c>
      <c r="BL171" s="17" t="s">
        <v>178</v>
      </c>
      <c r="BM171" s="202" t="s">
        <v>619</v>
      </c>
    </row>
    <row r="172" spans="1:65" s="1" customFormat="1" ht="29.25">
      <c r="A172" s="34"/>
      <c r="B172" s="35"/>
      <c r="C172" s="36"/>
      <c r="D172" s="206" t="s">
        <v>415</v>
      </c>
      <c r="E172" s="36"/>
      <c r="F172" s="246" t="s">
        <v>2285</v>
      </c>
      <c r="G172" s="36"/>
      <c r="H172" s="36"/>
      <c r="I172" s="247"/>
      <c r="J172" s="36"/>
      <c r="K172" s="36"/>
      <c r="L172" s="39"/>
      <c r="M172" s="248"/>
      <c r="N172" s="249"/>
      <c r="O172" s="71"/>
      <c r="P172" s="71"/>
      <c r="Q172" s="71"/>
      <c r="R172" s="71"/>
      <c r="S172" s="71"/>
      <c r="T172" s="72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415</v>
      </c>
      <c r="AU172" s="17" t="s">
        <v>87</v>
      </c>
    </row>
    <row r="173" spans="1:65" s="1" customFormat="1" ht="24.2" customHeight="1">
      <c r="A173" s="34"/>
      <c r="B173" s="35"/>
      <c r="C173" s="192" t="s">
        <v>7</v>
      </c>
      <c r="D173" s="192" t="s">
        <v>173</v>
      </c>
      <c r="E173" s="193" t="s">
        <v>2350</v>
      </c>
      <c r="F173" s="194" t="s">
        <v>2351</v>
      </c>
      <c r="G173" s="195" t="s">
        <v>308</v>
      </c>
      <c r="H173" s="196">
        <v>6</v>
      </c>
      <c r="I173" s="197">
        <v>165</v>
      </c>
      <c r="J173" s="196">
        <f t="shared" ref="J173:J181" si="20">ROUND(I173*H173,2)</f>
        <v>990</v>
      </c>
      <c r="K173" s="194" t="s">
        <v>177</v>
      </c>
      <c r="L173" s="39"/>
      <c r="M173" s="198" t="s">
        <v>1</v>
      </c>
      <c r="N173" s="199" t="s">
        <v>42</v>
      </c>
      <c r="O173" s="71"/>
      <c r="P173" s="200">
        <f t="shared" ref="P173:P181" si="21">O173*H173</f>
        <v>0</v>
      </c>
      <c r="Q173" s="200">
        <v>0</v>
      </c>
      <c r="R173" s="200">
        <f t="shared" ref="R173:R181" si="22">Q173*H173</f>
        <v>0</v>
      </c>
      <c r="S173" s="200">
        <v>0</v>
      </c>
      <c r="T173" s="201">
        <f t="shared" ref="T173:T181" si="23"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2" t="s">
        <v>178</v>
      </c>
      <c r="AT173" s="202" t="s">
        <v>173</v>
      </c>
      <c r="AU173" s="202" t="s">
        <v>87</v>
      </c>
      <c r="AY173" s="17" t="s">
        <v>171</v>
      </c>
      <c r="BE173" s="203">
        <f t="shared" ref="BE173:BE181" si="24">IF(N173="základní",J173,0)</f>
        <v>990</v>
      </c>
      <c r="BF173" s="203">
        <f t="shared" ref="BF173:BF181" si="25">IF(N173="snížená",J173,0)</f>
        <v>0</v>
      </c>
      <c r="BG173" s="203">
        <f t="shared" ref="BG173:BG181" si="26">IF(N173="zákl. přenesená",J173,0)</f>
        <v>0</v>
      </c>
      <c r="BH173" s="203">
        <f t="shared" ref="BH173:BH181" si="27">IF(N173="sníž. přenesená",J173,0)</f>
        <v>0</v>
      </c>
      <c r="BI173" s="203">
        <f t="shared" ref="BI173:BI181" si="28">IF(N173="nulová",J173,0)</f>
        <v>0</v>
      </c>
      <c r="BJ173" s="17" t="s">
        <v>85</v>
      </c>
      <c r="BK173" s="203">
        <f t="shared" ref="BK173:BK181" si="29">ROUND(I173*H173,2)</f>
        <v>990</v>
      </c>
      <c r="BL173" s="17" t="s">
        <v>178</v>
      </c>
      <c r="BM173" s="202" t="s">
        <v>632</v>
      </c>
    </row>
    <row r="174" spans="1:65" s="1" customFormat="1" ht="24.2" customHeight="1">
      <c r="A174" s="34"/>
      <c r="B174" s="35"/>
      <c r="C174" s="237" t="s">
        <v>428</v>
      </c>
      <c r="D174" s="237" t="s">
        <v>212</v>
      </c>
      <c r="E174" s="238" t="s">
        <v>2352</v>
      </c>
      <c r="F174" s="239" t="s">
        <v>2353</v>
      </c>
      <c r="G174" s="240" t="s">
        <v>308</v>
      </c>
      <c r="H174" s="241">
        <v>6</v>
      </c>
      <c r="I174" s="242">
        <v>495</v>
      </c>
      <c r="J174" s="241">
        <f t="shared" si="20"/>
        <v>2970</v>
      </c>
      <c r="K174" s="239" t="s">
        <v>1</v>
      </c>
      <c r="L174" s="243"/>
      <c r="M174" s="244" t="s">
        <v>1</v>
      </c>
      <c r="N174" s="245" t="s">
        <v>42</v>
      </c>
      <c r="O174" s="71"/>
      <c r="P174" s="200">
        <f t="shared" si="21"/>
        <v>0</v>
      </c>
      <c r="Q174" s="200">
        <v>0</v>
      </c>
      <c r="R174" s="200">
        <f t="shared" si="22"/>
        <v>0</v>
      </c>
      <c r="S174" s="200">
        <v>0</v>
      </c>
      <c r="T174" s="201">
        <f t="shared" si="2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2" t="s">
        <v>215</v>
      </c>
      <c r="AT174" s="202" t="s">
        <v>212</v>
      </c>
      <c r="AU174" s="202" t="s">
        <v>87</v>
      </c>
      <c r="AY174" s="17" t="s">
        <v>171</v>
      </c>
      <c r="BE174" s="203">
        <f t="shared" si="24"/>
        <v>2970</v>
      </c>
      <c r="BF174" s="203">
        <f t="shared" si="25"/>
        <v>0</v>
      </c>
      <c r="BG174" s="203">
        <f t="shared" si="26"/>
        <v>0</v>
      </c>
      <c r="BH174" s="203">
        <f t="shared" si="27"/>
        <v>0</v>
      </c>
      <c r="BI174" s="203">
        <f t="shared" si="28"/>
        <v>0</v>
      </c>
      <c r="BJ174" s="17" t="s">
        <v>85</v>
      </c>
      <c r="BK174" s="203">
        <f t="shared" si="29"/>
        <v>2970</v>
      </c>
      <c r="BL174" s="17" t="s">
        <v>178</v>
      </c>
      <c r="BM174" s="202" t="s">
        <v>654</v>
      </c>
    </row>
    <row r="175" spans="1:65" s="1" customFormat="1" ht="24.2" customHeight="1">
      <c r="A175" s="34"/>
      <c r="B175" s="35"/>
      <c r="C175" s="237" t="s">
        <v>434</v>
      </c>
      <c r="D175" s="237" t="s">
        <v>212</v>
      </c>
      <c r="E175" s="238" t="s">
        <v>2354</v>
      </c>
      <c r="F175" s="239" t="s">
        <v>2355</v>
      </c>
      <c r="G175" s="240" t="s">
        <v>308</v>
      </c>
      <c r="H175" s="241">
        <v>6</v>
      </c>
      <c r="I175" s="242">
        <v>130</v>
      </c>
      <c r="J175" s="241">
        <f t="shared" si="20"/>
        <v>780</v>
      </c>
      <c r="K175" s="239" t="s">
        <v>1</v>
      </c>
      <c r="L175" s="243"/>
      <c r="M175" s="244" t="s">
        <v>1</v>
      </c>
      <c r="N175" s="245" t="s">
        <v>42</v>
      </c>
      <c r="O175" s="71"/>
      <c r="P175" s="200">
        <f t="shared" si="21"/>
        <v>0</v>
      </c>
      <c r="Q175" s="200">
        <v>0</v>
      </c>
      <c r="R175" s="200">
        <f t="shared" si="22"/>
        <v>0</v>
      </c>
      <c r="S175" s="200">
        <v>0</v>
      </c>
      <c r="T175" s="201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2" t="s">
        <v>215</v>
      </c>
      <c r="AT175" s="202" t="s">
        <v>212</v>
      </c>
      <c r="AU175" s="202" t="s">
        <v>87</v>
      </c>
      <c r="AY175" s="17" t="s">
        <v>171</v>
      </c>
      <c r="BE175" s="203">
        <f t="shared" si="24"/>
        <v>780</v>
      </c>
      <c r="BF175" s="203">
        <f t="shared" si="25"/>
        <v>0</v>
      </c>
      <c r="BG175" s="203">
        <f t="shared" si="26"/>
        <v>0</v>
      </c>
      <c r="BH175" s="203">
        <f t="shared" si="27"/>
        <v>0</v>
      </c>
      <c r="BI175" s="203">
        <f t="shared" si="28"/>
        <v>0</v>
      </c>
      <c r="BJ175" s="17" t="s">
        <v>85</v>
      </c>
      <c r="BK175" s="203">
        <f t="shared" si="29"/>
        <v>780</v>
      </c>
      <c r="BL175" s="17" t="s">
        <v>178</v>
      </c>
      <c r="BM175" s="202" t="s">
        <v>663</v>
      </c>
    </row>
    <row r="176" spans="1:65" s="1" customFormat="1" ht="16.5" customHeight="1">
      <c r="A176" s="34"/>
      <c r="B176" s="35"/>
      <c r="C176" s="237" t="s">
        <v>442</v>
      </c>
      <c r="D176" s="237" t="s">
        <v>212</v>
      </c>
      <c r="E176" s="238" t="s">
        <v>2314</v>
      </c>
      <c r="F176" s="239" t="s">
        <v>2315</v>
      </c>
      <c r="G176" s="240" t="s">
        <v>308</v>
      </c>
      <c r="H176" s="241">
        <v>6</v>
      </c>
      <c r="I176" s="242">
        <v>29</v>
      </c>
      <c r="J176" s="241">
        <f t="shared" si="20"/>
        <v>174</v>
      </c>
      <c r="K176" s="239" t="s">
        <v>1</v>
      </c>
      <c r="L176" s="243"/>
      <c r="M176" s="244" t="s">
        <v>1</v>
      </c>
      <c r="N176" s="245" t="s">
        <v>42</v>
      </c>
      <c r="O176" s="71"/>
      <c r="P176" s="200">
        <f t="shared" si="21"/>
        <v>0</v>
      </c>
      <c r="Q176" s="200">
        <v>0</v>
      </c>
      <c r="R176" s="200">
        <f t="shared" si="22"/>
        <v>0</v>
      </c>
      <c r="S176" s="200">
        <v>0</v>
      </c>
      <c r="T176" s="201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2" t="s">
        <v>215</v>
      </c>
      <c r="AT176" s="202" t="s">
        <v>212</v>
      </c>
      <c r="AU176" s="202" t="s">
        <v>87</v>
      </c>
      <c r="AY176" s="17" t="s">
        <v>171</v>
      </c>
      <c r="BE176" s="203">
        <f t="shared" si="24"/>
        <v>174</v>
      </c>
      <c r="BF176" s="203">
        <f t="shared" si="25"/>
        <v>0</v>
      </c>
      <c r="BG176" s="203">
        <f t="shared" si="26"/>
        <v>0</v>
      </c>
      <c r="BH176" s="203">
        <f t="shared" si="27"/>
        <v>0</v>
      </c>
      <c r="BI176" s="203">
        <f t="shared" si="28"/>
        <v>0</v>
      </c>
      <c r="BJ176" s="17" t="s">
        <v>85</v>
      </c>
      <c r="BK176" s="203">
        <f t="shared" si="29"/>
        <v>174</v>
      </c>
      <c r="BL176" s="17" t="s">
        <v>178</v>
      </c>
      <c r="BM176" s="202" t="s">
        <v>672</v>
      </c>
    </row>
    <row r="177" spans="1:65" s="1" customFormat="1" ht="37.9" customHeight="1">
      <c r="A177" s="34"/>
      <c r="B177" s="35"/>
      <c r="C177" s="192" t="s">
        <v>401</v>
      </c>
      <c r="D177" s="192" t="s">
        <v>173</v>
      </c>
      <c r="E177" s="193" t="s">
        <v>2356</v>
      </c>
      <c r="F177" s="194" t="s">
        <v>2357</v>
      </c>
      <c r="G177" s="195" t="s">
        <v>308</v>
      </c>
      <c r="H177" s="196">
        <v>6</v>
      </c>
      <c r="I177" s="197">
        <v>149</v>
      </c>
      <c r="J177" s="196">
        <f t="shared" si="20"/>
        <v>894</v>
      </c>
      <c r="K177" s="194" t="s">
        <v>1</v>
      </c>
      <c r="L177" s="39"/>
      <c r="M177" s="198" t="s">
        <v>1</v>
      </c>
      <c r="N177" s="199" t="s">
        <v>42</v>
      </c>
      <c r="O177" s="71"/>
      <c r="P177" s="200">
        <f t="shared" si="21"/>
        <v>0</v>
      </c>
      <c r="Q177" s="200">
        <v>0</v>
      </c>
      <c r="R177" s="200">
        <f t="shared" si="22"/>
        <v>0</v>
      </c>
      <c r="S177" s="200">
        <v>0</v>
      </c>
      <c r="T177" s="201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2" t="s">
        <v>178</v>
      </c>
      <c r="AT177" s="202" t="s">
        <v>173</v>
      </c>
      <c r="AU177" s="202" t="s">
        <v>87</v>
      </c>
      <c r="AY177" s="17" t="s">
        <v>171</v>
      </c>
      <c r="BE177" s="203">
        <f t="shared" si="24"/>
        <v>894</v>
      </c>
      <c r="BF177" s="203">
        <f t="shared" si="25"/>
        <v>0</v>
      </c>
      <c r="BG177" s="203">
        <f t="shared" si="26"/>
        <v>0</v>
      </c>
      <c r="BH177" s="203">
        <f t="shared" si="27"/>
        <v>0</v>
      </c>
      <c r="BI177" s="203">
        <f t="shared" si="28"/>
        <v>0</v>
      </c>
      <c r="BJ177" s="17" t="s">
        <v>85</v>
      </c>
      <c r="BK177" s="203">
        <f t="shared" si="29"/>
        <v>894</v>
      </c>
      <c r="BL177" s="17" t="s">
        <v>178</v>
      </c>
      <c r="BM177" s="202" t="s">
        <v>687</v>
      </c>
    </row>
    <row r="178" spans="1:65" s="1" customFormat="1" ht="24.2" customHeight="1">
      <c r="A178" s="34"/>
      <c r="B178" s="35"/>
      <c r="C178" s="237" t="s">
        <v>406</v>
      </c>
      <c r="D178" s="237" t="s">
        <v>212</v>
      </c>
      <c r="E178" s="238" t="s">
        <v>2354</v>
      </c>
      <c r="F178" s="239" t="s">
        <v>2355</v>
      </c>
      <c r="G178" s="240" t="s">
        <v>308</v>
      </c>
      <c r="H178" s="241">
        <v>6</v>
      </c>
      <c r="I178" s="242">
        <v>130</v>
      </c>
      <c r="J178" s="241">
        <f t="shared" si="20"/>
        <v>780</v>
      </c>
      <c r="K178" s="239" t="s">
        <v>1</v>
      </c>
      <c r="L178" s="243"/>
      <c r="M178" s="244" t="s">
        <v>1</v>
      </c>
      <c r="N178" s="245" t="s">
        <v>42</v>
      </c>
      <c r="O178" s="71"/>
      <c r="P178" s="200">
        <f t="shared" si="21"/>
        <v>0</v>
      </c>
      <c r="Q178" s="200">
        <v>0</v>
      </c>
      <c r="R178" s="200">
        <f t="shared" si="22"/>
        <v>0</v>
      </c>
      <c r="S178" s="200">
        <v>0</v>
      </c>
      <c r="T178" s="201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2" t="s">
        <v>215</v>
      </c>
      <c r="AT178" s="202" t="s">
        <v>212</v>
      </c>
      <c r="AU178" s="202" t="s">
        <v>87</v>
      </c>
      <c r="AY178" s="17" t="s">
        <v>171</v>
      </c>
      <c r="BE178" s="203">
        <f t="shared" si="24"/>
        <v>780</v>
      </c>
      <c r="BF178" s="203">
        <f t="shared" si="25"/>
        <v>0</v>
      </c>
      <c r="BG178" s="203">
        <f t="shared" si="26"/>
        <v>0</v>
      </c>
      <c r="BH178" s="203">
        <f t="shared" si="27"/>
        <v>0</v>
      </c>
      <c r="BI178" s="203">
        <f t="shared" si="28"/>
        <v>0</v>
      </c>
      <c r="BJ178" s="17" t="s">
        <v>85</v>
      </c>
      <c r="BK178" s="203">
        <f t="shared" si="29"/>
        <v>780</v>
      </c>
      <c r="BL178" s="17" t="s">
        <v>178</v>
      </c>
      <c r="BM178" s="202" t="s">
        <v>696</v>
      </c>
    </row>
    <row r="179" spans="1:65" s="1" customFormat="1" ht="24.2" customHeight="1">
      <c r="A179" s="34"/>
      <c r="B179" s="35"/>
      <c r="C179" s="237" t="s">
        <v>411</v>
      </c>
      <c r="D179" s="237" t="s">
        <v>212</v>
      </c>
      <c r="E179" s="238" t="s">
        <v>2358</v>
      </c>
      <c r="F179" s="239" t="s">
        <v>2359</v>
      </c>
      <c r="G179" s="240" t="s">
        <v>308</v>
      </c>
      <c r="H179" s="241">
        <v>6</v>
      </c>
      <c r="I179" s="242">
        <v>2992</v>
      </c>
      <c r="J179" s="241">
        <f t="shared" si="20"/>
        <v>17952</v>
      </c>
      <c r="K179" s="239" t="s">
        <v>1</v>
      </c>
      <c r="L179" s="243"/>
      <c r="M179" s="244" t="s">
        <v>1</v>
      </c>
      <c r="N179" s="245" t="s">
        <v>42</v>
      </c>
      <c r="O179" s="71"/>
      <c r="P179" s="200">
        <f t="shared" si="21"/>
        <v>0</v>
      </c>
      <c r="Q179" s="200">
        <v>0</v>
      </c>
      <c r="R179" s="200">
        <f t="shared" si="22"/>
        <v>0</v>
      </c>
      <c r="S179" s="200">
        <v>0</v>
      </c>
      <c r="T179" s="201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2" t="s">
        <v>215</v>
      </c>
      <c r="AT179" s="202" t="s">
        <v>212</v>
      </c>
      <c r="AU179" s="202" t="s">
        <v>87</v>
      </c>
      <c r="AY179" s="17" t="s">
        <v>171</v>
      </c>
      <c r="BE179" s="203">
        <f t="shared" si="24"/>
        <v>17952</v>
      </c>
      <c r="BF179" s="203">
        <f t="shared" si="25"/>
        <v>0</v>
      </c>
      <c r="BG179" s="203">
        <f t="shared" si="26"/>
        <v>0</v>
      </c>
      <c r="BH179" s="203">
        <f t="shared" si="27"/>
        <v>0</v>
      </c>
      <c r="BI179" s="203">
        <f t="shared" si="28"/>
        <v>0</v>
      </c>
      <c r="BJ179" s="17" t="s">
        <v>85</v>
      </c>
      <c r="BK179" s="203">
        <f t="shared" si="29"/>
        <v>17952</v>
      </c>
      <c r="BL179" s="17" t="s">
        <v>178</v>
      </c>
      <c r="BM179" s="202" t="s">
        <v>710</v>
      </c>
    </row>
    <row r="180" spans="1:65" s="1" customFormat="1" ht="16.5" customHeight="1">
      <c r="A180" s="34"/>
      <c r="B180" s="35"/>
      <c r="C180" s="237" t="s">
        <v>419</v>
      </c>
      <c r="D180" s="237" t="s">
        <v>212</v>
      </c>
      <c r="E180" s="238" t="s">
        <v>2314</v>
      </c>
      <c r="F180" s="239" t="s">
        <v>2315</v>
      </c>
      <c r="G180" s="240" t="s">
        <v>308</v>
      </c>
      <c r="H180" s="241">
        <v>6</v>
      </c>
      <c r="I180" s="242">
        <v>29</v>
      </c>
      <c r="J180" s="241">
        <f t="shared" si="20"/>
        <v>174</v>
      </c>
      <c r="K180" s="239" t="s">
        <v>1</v>
      </c>
      <c r="L180" s="243"/>
      <c r="M180" s="244" t="s">
        <v>1</v>
      </c>
      <c r="N180" s="245" t="s">
        <v>42</v>
      </c>
      <c r="O180" s="71"/>
      <c r="P180" s="200">
        <f t="shared" si="21"/>
        <v>0</v>
      </c>
      <c r="Q180" s="200">
        <v>0</v>
      </c>
      <c r="R180" s="200">
        <f t="shared" si="22"/>
        <v>0</v>
      </c>
      <c r="S180" s="200">
        <v>0</v>
      </c>
      <c r="T180" s="201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2" t="s">
        <v>215</v>
      </c>
      <c r="AT180" s="202" t="s">
        <v>212</v>
      </c>
      <c r="AU180" s="202" t="s">
        <v>87</v>
      </c>
      <c r="AY180" s="17" t="s">
        <v>171</v>
      </c>
      <c r="BE180" s="203">
        <f t="shared" si="24"/>
        <v>174</v>
      </c>
      <c r="BF180" s="203">
        <f t="shared" si="25"/>
        <v>0</v>
      </c>
      <c r="BG180" s="203">
        <f t="shared" si="26"/>
        <v>0</v>
      </c>
      <c r="BH180" s="203">
        <f t="shared" si="27"/>
        <v>0</v>
      </c>
      <c r="BI180" s="203">
        <f t="shared" si="28"/>
        <v>0</v>
      </c>
      <c r="BJ180" s="17" t="s">
        <v>85</v>
      </c>
      <c r="BK180" s="203">
        <f t="shared" si="29"/>
        <v>174</v>
      </c>
      <c r="BL180" s="17" t="s">
        <v>178</v>
      </c>
      <c r="BM180" s="202" t="s">
        <v>723</v>
      </c>
    </row>
    <row r="181" spans="1:65" s="1" customFormat="1" ht="24.2" customHeight="1">
      <c r="A181" s="34"/>
      <c r="B181" s="35"/>
      <c r="C181" s="192" t="s">
        <v>301</v>
      </c>
      <c r="D181" s="192" t="s">
        <v>173</v>
      </c>
      <c r="E181" s="193" t="s">
        <v>2360</v>
      </c>
      <c r="F181" s="194" t="s">
        <v>2361</v>
      </c>
      <c r="G181" s="195" t="s">
        <v>308</v>
      </c>
      <c r="H181" s="196">
        <v>6</v>
      </c>
      <c r="I181" s="197">
        <v>275</v>
      </c>
      <c r="J181" s="196">
        <f t="shared" si="20"/>
        <v>1650</v>
      </c>
      <c r="K181" s="194" t="s">
        <v>177</v>
      </c>
      <c r="L181" s="39"/>
      <c r="M181" s="198" t="s">
        <v>1</v>
      </c>
      <c r="N181" s="199" t="s">
        <v>42</v>
      </c>
      <c r="O181" s="71"/>
      <c r="P181" s="200">
        <f t="shared" si="21"/>
        <v>0</v>
      </c>
      <c r="Q181" s="200">
        <v>0</v>
      </c>
      <c r="R181" s="200">
        <f t="shared" si="22"/>
        <v>0</v>
      </c>
      <c r="S181" s="200">
        <v>0</v>
      </c>
      <c r="T181" s="201">
        <f t="shared" si="2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178</v>
      </c>
      <c r="AT181" s="202" t="s">
        <v>173</v>
      </c>
      <c r="AU181" s="202" t="s">
        <v>87</v>
      </c>
      <c r="AY181" s="17" t="s">
        <v>171</v>
      </c>
      <c r="BE181" s="203">
        <f t="shared" si="24"/>
        <v>1650</v>
      </c>
      <c r="BF181" s="203">
        <f t="shared" si="25"/>
        <v>0</v>
      </c>
      <c r="BG181" s="203">
        <f t="shared" si="26"/>
        <v>0</v>
      </c>
      <c r="BH181" s="203">
        <f t="shared" si="27"/>
        <v>0</v>
      </c>
      <c r="BI181" s="203">
        <f t="shared" si="28"/>
        <v>0</v>
      </c>
      <c r="BJ181" s="17" t="s">
        <v>85</v>
      </c>
      <c r="BK181" s="203">
        <f t="shared" si="29"/>
        <v>1650</v>
      </c>
      <c r="BL181" s="17" t="s">
        <v>178</v>
      </c>
      <c r="BM181" s="202" t="s">
        <v>735</v>
      </c>
    </row>
    <row r="182" spans="1:65" s="1" customFormat="1" ht="29.25">
      <c r="A182" s="34"/>
      <c r="B182" s="35"/>
      <c r="C182" s="36"/>
      <c r="D182" s="206" t="s">
        <v>415</v>
      </c>
      <c r="E182" s="36"/>
      <c r="F182" s="246" t="s">
        <v>2285</v>
      </c>
      <c r="G182" s="36"/>
      <c r="H182" s="36"/>
      <c r="I182" s="247"/>
      <c r="J182" s="36"/>
      <c r="K182" s="36"/>
      <c r="L182" s="39"/>
      <c r="M182" s="248"/>
      <c r="N182" s="249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415</v>
      </c>
      <c r="AU182" s="17" t="s">
        <v>87</v>
      </c>
    </row>
    <row r="183" spans="1:65" s="1" customFormat="1" ht="33" customHeight="1">
      <c r="A183" s="34"/>
      <c r="B183" s="35"/>
      <c r="C183" s="192" t="s">
        <v>305</v>
      </c>
      <c r="D183" s="192" t="s">
        <v>173</v>
      </c>
      <c r="E183" s="193" t="s">
        <v>2362</v>
      </c>
      <c r="F183" s="194" t="s">
        <v>2363</v>
      </c>
      <c r="G183" s="195" t="s">
        <v>308</v>
      </c>
      <c r="H183" s="196">
        <v>6</v>
      </c>
      <c r="I183" s="197">
        <v>330</v>
      </c>
      <c r="J183" s="196">
        <f>ROUND(I183*H183,2)</f>
        <v>1980</v>
      </c>
      <c r="K183" s="194" t="s">
        <v>177</v>
      </c>
      <c r="L183" s="39"/>
      <c r="M183" s="198" t="s">
        <v>1</v>
      </c>
      <c r="N183" s="199" t="s">
        <v>42</v>
      </c>
      <c r="O183" s="71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2" t="s">
        <v>178</v>
      </c>
      <c r="AT183" s="202" t="s">
        <v>173</v>
      </c>
      <c r="AU183" s="202" t="s">
        <v>87</v>
      </c>
      <c r="AY183" s="17" t="s">
        <v>171</v>
      </c>
      <c r="BE183" s="203">
        <f>IF(N183="základní",J183,0)</f>
        <v>1980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7" t="s">
        <v>85</v>
      </c>
      <c r="BK183" s="203">
        <f>ROUND(I183*H183,2)</f>
        <v>1980</v>
      </c>
      <c r="BL183" s="17" t="s">
        <v>178</v>
      </c>
      <c r="BM183" s="202" t="s">
        <v>746</v>
      </c>
    </row>
    <row r="184" spans="1:65" s="1" customFormat="1" ht="29.25">
      <c r="A184" s="34"/>
      <c r="B184" s="35"/>
      <c r="C184" s="36"/>
      <c r="D184" s="206" t="s">
        <v>415</v>
      </c>
      <c r="E184" s="36"/>
      <c r="F184" s="246" t="s">
        <v>2285</v>
      </c>
      <c r="G184" s="36"/>
      <c r="H184" s="36"/>
      <c r="I184" s="247"/>
      <c r="J184" s="36"/>
      <c r="K184" s="36"/>
      <c r="L184" s="39"/>
      <c r="M184" s="248"/>
      <c r="N184" s="249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415</v>
      </c>
      <c r="AU184" s="17" t="s">
        <v>87</v>
      </c>
    </row>
    <row r="185" spans="1:65" s="11" customFormat="1" ht="22.9" customHeight="1">
      <c r="B185" s="176"/>
      <c r="C185" s="177"/>
      <c r="D185" s="178" t="s">
        <v>76</v>
      </c>
      <c r="E185" s="190" t="s">
        <v>2364</v>
      </c>
      <c r="F185" s="190" t="s">
        <v>2365</v>
      </c>
      <c r="G185" s="177"/>
      <c r="H185" s="177"/>
      <c r="I185" s="180"/>
      <c r="J185" s="191">
        <f>BK185</f>
        <v>191655.5</v>
      </c>
      <c r="K185" s="177"/>
      <c r="L185" s="182"/>
      <c r="M185" s="183"/>
      <c r="N185" s="184"/>
      <c r="O185" s="184"/>
      <c r="P185" s="185">
        <f>SUM(P186:P199)</f>
        <v>0</v>
      </c>
      <c r="Q185" s="184"/>
      <c r="R185" s="185">
        <f>SUM(R186:R199)</f>
        <v>0</v>
      </c>
      <c r="S185" s="184"/>
      <c r="T185" s="186">
        <f>SUM(T186:T199)</f>
        <v>0</v>
      </c>
      <c r="AR185" s="187" t="s">
        <v>85</v>
      </c>
      <c r="AT185" s="188" t="s">
        <v>76</v>
      </c>
      <c r="AU185" s="188" t="s">
        <v>85</v>
      </c>
      <c r="AY185" s="187" t="s">
        <v>171</v>
      </c>
      <c r="BK185" s="189">
        <f>SUM(BK186:BK199)</f>
        <v>191655.5</v>
      </c>
    </row>
    <row r="186" spans="1:65" s="1" customFormat="1" ht="24.2" customHeight="1">
      <c r="A186" s="34"/>
      <c r="B186" s="35"/>
      <c r="C186" s="192" t="s">
        <v>458</v>
      </c>
      <c r="D186" s="192" t="s">
        <v>173</v>
      </c>
      <c r="E186" s="193" t="s">
        <v>2366</v>
      </c>
      <c r="F186" s="194" t="s">
        <v>2367</v>
      </c>
      <c r="G186" s="195" t="s">
        <v>282</v>
      </c>
      <c r="H186" s="196">
        <v>510</v>
      </c>
      <c r="I186" s="197">
        <v>31</v>
      </c>
      <c r="J186" s="196">
        <f>ROUND(I186*H186,2)</f>
        <v>15810</v>
      </c>
      <c r="K186" s="194" t="s">
        <v>177</v>
      </c>
      <c r="L186" s="39"/>
      <c r="M186" s="198" t="s">
        <v>1</v>
      </c>
      <c r="N186" s="199" t="s">
        <v>42</v>
      </c>
      <c r="O186" s="71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2" t="s">
        <v>178</v>
      </c>
      <c r="AT186" s="202" t="s">
        <v>173</v>
      </c>
      <c r="AU186" s="202" t="s">
        <v>87</v>
      </c>
      <c r="AY186" s="17" t="s">
        <v>171</v>
      </c>
      <c r="BE186" s="203">
        <f>IF(N186="základní",J186,0)</f>
        <v>15810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7" t="s">
        <v>85</v>
      </c>
      <c r="BK186" s="203">
        <f>ROUND(I186*H186,2)</f>
        <v>15810</v>
      </c>
      <c r="BL186" s="17" t="s">
        <v>178</v>
      </c>
      <c r="BM186" s="202" t="s">
        <v>759</v>
      </c>
    </row>
    <row r="187" spans="1:65" s="1" customFormat="1" ht="21.75" customHeight="1">
      <c r="A187" s="34"/>
      <c r="B187" s="35"/>
      <c r="C187" s="237" t="s">
        <v>472</v>
      </c>
      <c r="D187" s="237" t="s">
        <v>212</v>
      </c>
      <c r="E187" s="238" t="s">
        <v>2368</v>
      </c>
      <c r="F187" s="239" t="s">
        <v>2369</v>
      </c>
      <c r="G187" s="240" t="s">
        <v>282</v>
      </c>
      <c r="H187" s="241">
        <v>535.5</v>
      </c>
      <c r="I187" s="242">
        <v>21</v>
      </c>
      <c r="J187" s="241">
        <f>ROUND(I187*H187,2)</f>
        <v>11245.5</v>
      </c>
      <c r="K187" s="239" t="s">
        <v>177</v>
      </c>
      <c r="L187" s="243"/>
      <c r="M187" s="244" t="s">
        <v>1</v>
      </c>
      <c r="N187" s="245" t="s">
        <v>42</v>
      </c>
      <c r="O187" s="71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2" t="s">
        <v>215</v>
      </c>
      <c r="AT187" s="202" t="s">
        <v>212</v>
      </c>
      <c r="AU187" s="202" t="s">
        <v>87</v>
      </c>
      <c r="AY187" s="17" t="s">
        <v>171</v>
      </c>
      <c r="BE187" s="203">
        <f>IF(N187="základní",J187,0)</f>
        <v>11245.5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7" t="s">
        <v>85</v>
      </c>
      <c r="BK187" s="203">
        <f>ROUND(I187*H187,2)</f>
        <v>11245.5</v>
      </c>
      <c r="BL187" s="17" t="s">
        <v>178</v>
      </c>
      <c r="BM187" s="202" t="s">
        <v>769</v>
      </c>
    </row>
    <row r="188" spans="1:65" s="13" customFormat="1" ht="11.25">
      <c r="B188" s="215"/>
      <c r="C188" s="216"/>
      <c r="D188" s="206" t="s">
        <v>180</v>
      </c>
      <c r="E188" s="217" t="s">
        <v>1</v>
      </c>
      <c r="F188" s="218" t="s">
        <v>2370</v>
      </c>
      <c r="G188" s="216"/>
      <c r="H188" s="219">
        <v>535.5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180</v>
      </c>
      <c r="AU188" s="225" t="s">
        <v>87</v>
      </c>
      <c r="AV188" s="13" t="s">
        <v>87</v>
      </c>
      <c r="AW188" s="13" t="s">
        <v>32</v>
      </c>
      <c r="AX188" s="13" t="s">
        <v>77</v>
      </c>
      <c r="AY188" s="225" t="s">
        <v>171</v>
      </c>
    </row>
    <row r="189" spans="1:65" s="14" customFormat="1" ht="11.25">
      <c r="B189" s="226"/>
      <c r="C189" s="227"/>
      <c r="D189" s="206" t="s">
        <v>180</v>
      </c>
      <c r="E189" s="228" t="s">
        <v>1</v>
      </c>
      <c r="F189" s="229" t="s">
        <v>210</v>
      </c>
      <c r="G189" s="227"/>
      <c r="H189" s="230">
        <v>535.5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AT189" s="236" t="s">
        <v>180</v>
      </c>
      <c r="AU189" s="236" t="s">
        <v>87</v>
      </c>
      <c r="AV189" s="14" t="s">
        <v>178</v>
      </c>
      <c r="AW189" s="14" t="s">
        <v>32</v>
      </c>
      <c r="AX189" s="14" t="s">
        <v>85</v>
      </c>
      <c r="AY189" s="236" t="s">
        <v>171</v>
      </c>
    </row>
    <row r="190" spans="1:65" s="1" customFormat="1" ht="16.5" customHeight="1">
      <c r="A190" s="34"/>
      <c r="B190" s="35"/>
      <c r="C190" s="192" t="s">
        <v>481</v>
      </c>
      <c r="D190" s="192" t="s">
        <v>173</v>
      </c>
      <c r="E190" s="193" t="s">
        <v>2371</v>
      </c>
      <c r="F190" s="194" t="s">
        <v>2372</v>
      </c>
      <c r="G190" s="195" t="s">
        <v>282</v>
      </c>
      <c r="H190" s="196">
        <v>400</v>
      </c>
      <c r="I190" s="197">
        <v>62</v>
      </c>
      <c r="J190" s="196">
        <f>ROUND(I190*H190,2)</f>
        <v>24800</v>
      </c>
      <c r="K190" s="194" t="s">
        <v>177</v>
      </c>
      <c r="L190" s="39"/>
      <c r="M190" s="198" t="s">
        <v>1</v>
      </c>
      <c r="N190" s="199" t="s">
        <v>42</v>
      </c>
      <c r="O190" s="71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2" t="s">
        <v>178</v>
      </c>
      <c r="AT190" s="202" t="s">
        <v>173</v>
      </c>
      <c r="AU190" s="202" t="s">
        <v>87</v>
      </c>
      <c r="AY190" s="17" t="s">
        <v>171</v>
      </c>
      <c r="BE190" s="203">
        <f>IF(N190="základní",J190,0)</f>
        <v>24800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7" t="s">
        <v>85</v>
      </c>
      <c r="BK190" s="203">
        <f>ROUND(I190*H190,2)</f>
        <v>24800</v>
      </c>
      <c r="BL190" s="17" t="s">
        <v>178</v>
      </c>
      <c r="BM190" s="202" t="s">
        <v>779</v>
      </c>
    </row>
    <row r="191" spans="1:65" s="1" customFormat="1" ht="16.5" customHeight="1">
      <c r="A191" s="34"/>
      <c r="B191" s="35"/>
      <c r="C191" s="237" t="s">
        <v>485</v>
      </c>
      <c r="D191" s="237" t="s">
        <v>212</v>
      </c>
      <c r="E191" s="238" t="s">
        <v>2373</v>
      </c>
      <c r="F191" s="239" t="s">
        <v>2374</v>
      </c>
      <c r="G191" s="240" t="s">
        <v>282</v>
      </c>
      <c r="H191" s="241">
        <v>420</v>
      </c>
      <c r="I191" s="242">
        <v>44</v>
      </c>
      <c r="J191" s="241">
        <f>ROUND(I191*H191,2)</f>
        <v>18480</v>
      </c>
      <c r="K191" s="239" t="s">
        <v>177</v>
      </c>
      <c r="L191" s="243"/>
      <c r="M191" s="244" t="s">
        <v>1</v>
      </c>
      <c r="N191" s="245" t="s">
        <v>42</v>
      </c>
      <c r="O191" s="71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2" t="s">
        <v>215</v>
      </c>
      <c r="AT191" s="202" t="s">
        <v>212</v>
      </c>
      <c r="AU191" s="202" t="s">
        <v>87</v>
      </c>
      <c r="AY191" s="17" t="s">
        <v>171</v>
      </c>
      <c r="BE191" s="203">
        <f>IF(N191="základní",J191,0)</f>
        <v>18480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7" t="s">
        <v>85</v>
      </c>
      <c r="BK191" s="203">
        <f>ROUND(I191*H191,2)</f>
        <v>18480</v>
      </c>
      <c r="BL191" s="17" t="s">
        <v>178</v>
      </c>
      <c r="BM191" s="202" t="s">
        <v>793</v>
      </c>
    </row>
    <row r="192" spans="1:65" s="13" customFormat="1" ht="11.25">
      <c r="B192" s="215"/>
      <c r="C192" s="216"/>
      <c r="D192" s="206" t="s">
        <v>180</v>
      </c>
      <c r="E192" s="217" t="s">
        <v>1</v>
      </c>
      <c r="F192" s="218" t="s">
        <v>2375</v>
      </c>
      <c r="G192" s="216"/>
      <c r="H192" s="219">
        <v>420</v>
      </c>
      <c r="I192" s="220"/>
      <c r="J192" s="216"/>
      <c r="K192" s="216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180</v>
      </c>
      <c r="AU192" s="225" t="s">
        <v>87</v>
      </c>
      <c r="AV192" s="13" t="s">
        <v>87</v>
      </c>
      <c r="AW192" s="13" t="s">
        <v>32</v>
      </c>
      <c r="AX192" s="13" t="s">
        <v>77</v>
      </c>
      <c r="AY192" s="225" t="s">
        <v>171</v>
      </c>
    </row>
    <row r="193" spans="1:65" s="14" customFormat="1" ht="11.25">
      <c r="B193" s="226"/>
      <c r="C193" s="227"/>
      <c r="D193" s="206" t="s">
        <v>180</v>
      </c>
      <c r="E193" s="228" t="s">
        <v>1</v>
      </c>
      <c r="F193" s="229" t="s">
        <v>210</v>
      </c>
      <c r="G193" s="227"/>
      <c r="H193" s="230">
        <v>420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AT193" s="236" t="s">
        <v>180</v>
      </c>
      <c r="AU193" s="236" t="s">
        <v>87</v>
      </c>
      <c r="AV193" s="14" t="s">
        <v>178</v>
      </c>
      <c r="AW193" s="14" t="s">
        <v>32</v>
      </c>
      <c r="AX193" s="14" t="s">
        <v>85</v>
      </c>
      <c r="AY193" s="236" t="s">
        <v>171</v>
      </c>
    </row>
    <row r="194" spans="1:65" s="1" customFormat="1" ht="24.2" customHeight="1">
      <c r="A194" s="34"/>
      <c r="B194" s="35"/>
      <c r="C194" s="192" t="s">
        <v>447</v>
      </c>
      <c r="D194" s="192" t="s">
        <v>173</v>
      </c>
      <c r="E194" s="193" t="s">
        <v>2376</v>
      </c>
      <c r="F194" s="194" t="s">
        <v>2377</v>
      </c>
      <c r="G194" s="195" t="s">
        <v>282</v>
      </c>
      <c r="H194" s="196">
        <v>3150</v>
      </c>
      <c r="I194" s="197">
        <v>18</v>
      </c>
      <c r="J194" s="196">
        <f>ROUND(I194*H194,2)</f>
        <v>56700</v>
      </c>
      <c r="K194" s="194" t="s">
        <v>177</v>
      </c>
      <c r="L194" s="39"/>
      <c r="M194" s="198" t="s">
        <v>1</v>
      </c>
      <c r="N194" s="199" t="s">
        <v>42</v>
      </c>
      <c r="O194" s="71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2" t="s">
        <v>178</v>
      </c>
      <c r="AT194" s="202" t="s">
        <v>173</v>
      </c>
      <c r="AU194" s="202" t="s">
        <v>87</v>
      </c>
      <c r="AY194" s="17" t="s">
        <v>171</v>
      </c>
      <c r="BE194" s="203">
        <f>IF(N194="základní",J194,0)</f>
        <v>56700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7" t="s">
        <v>85</v>
      </c>
      <c r="BK194" s="203">
        <f>ROUND(I194*H194,2)</f>
        <v>56700</v>
      </c>
      <c r="BL194" s="17" t="s">
        <v>178</v>
      </c>
      <c r="BM194" s="202" t="s">
        <v>805</v>
      </c>
    </row>
    <row r="195" spans="1:65" s="1" customFormat="1" ht="33" customHeight="1">
      <c r="A195" s="34"/>
      <c r="B195" s="35"/>
      <c r="C195" s="237" t="s">
        <v>453</v>
      </c>
      <c r="D195" s="237" t="s">
        <v>212</v>
      </c>
      <c r="E195" s="238" t="s">
        <v>2378</v>
      </c>
      <c r="F195" s="239" t="s">
        <v>2379</v>
      </c>
      <c r="G195" s="240" t="s">
        <v>282</v>
      </c>
      <c r="H195" s="241">
        <v>3780</v>
      </c>
      <c r="I195" s="242">
        <v>15</v>
      </c>
      <c r="J195" s="241">
        <f>ROUND(I195*H195,2)</f>
        <v>56700</v>
      </c>
      <c r="K195" s="239" t="s">
        <v>177</v>
      </c>
      <c r="L195" s="243"/>
      <c r="M195" s="244" t="s">
        <v>1</v>
      </c>
      <c r="N195" s="245" t="s">
        <v>42</v>
      </c>
      <c r="O195" s="71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2" t="s">
        <v>215</v>
      </c>
      <c r="AT195" s="202" t="s">
        <v>212</v>
      </c>
      <c r="AU195" s="202" t="s">
        <v>87</v>
      </c>
      <c r="AY195" s="17" t="s">
        <v>171</v>
      </c>
      <c r="BE195" s="203">
        <f>IF(N195="základní",J195,0)</f>
        <v>56700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7" t="s">
        <v>85</v>
      </c>
      <c r="BK195" s="203">
        <f>ROUND(I195*H195,2)</f>
        <v>56700</v>
      </c>
      <c r="BL195" s="17" t="s">
        <v>178</v>
      </c>
      <c r="BM195" s="202" t="s">
        <v>816</v>
      </c>
    </row>
    <row r="196" spans="1:65" s="13" customFormat="1" ht="11.25">
      <c r="B196" s="215"/>
      <c r="C196" s="216"/>
      <c r="D196" s="206" t="s">
        <v>180</v>
      </c>
      <c r="E196" s="217" t="s">
        <v>1</v>
      </c>
      <c r="F196" s="218" t="s">
        <v>2380</v>
      </c>
      <c r="G196" s="216"/>
      <c r="H196" s="219">
        <v>3780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180</v>
      </c>
      <c r="AU196" s="225" t="s">
        <v>87</v>
      </c>
      <c r="AV196" s="13" t="s">
        <v>87</v>
      </c>
      <c r="AW196" s="13" t="s">
        <v>32</v>
      </c>
      <c r="AX196" s="13" t="s">
        <v>77</v>
      </c>
      <c r="AY196" s="225" t="s">
        <v>171</v>
      </c>
    </row>
    <row r="197" spans="1:65" s="14" customFormat="1" ht="11.25">
      <c r="B197" s="226"/>
      <c r="C197" s="227"/>
      <c r="D197" s="206" t="s">
        <v>180</v>
      </c>
      <c r="E197" s="228" t="s">
        <v>1</v>
      </c>
      <c r="F197" s="229" t="s">
        <v>210</v>
      </c>
      <c r="G197" s="227"/>
      <c r="H197" s="230">
        <v>3780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AT197" s="236" t="s">
        <v>180</v>
      </c>
      <c r="AU197" s="236" t="s">
        <v>87</v>
      </c>
      <c r="AV197" s="14" t="s">
        <v>178</v>
      </c>
      <c r="AW197" s="14" t="s">
        <v>32</v>
      </c>
      <c r="AX197" s="14" t="s">
        <v>85</v>
      </c>
      <c r="AY197" s="236" t="s">
        <v>171</v>
      </c>
    </row>
    <row r="198" spans="1:65" s="1" customFormat="1" ht="44.25" customHeight="1">
      <c r="A198" s="34"/>
      <c r="B198" s="35"/>
      <c r="C198" s="192" t="s">
        <v>495</v>
      </c>
      <c r="D198" s="192" t="s">
        <v>173</v>
      </c>
      <c r="E198" s="193" t="s">
        <v>2381</v>
      </c>
      <c r="F198" s="194" t="s">
        <v>2382</v>
      </c>
      <c r="G198" s="195" t="s">
        <v>198</v>
      </c>
      <c r="H198" s="196">
        <v>0.36</v>
      </c>
      <c r="I198" s="197">
        <v>11000</v>
      </c>
      <c r="J198" s="196">
        <f>ROUND(I198*H198,2)</f>
        <v>3960</v>
      </c>
      <c r="K198" s="194" t="s">
        <v>177</v>
      </c>
      <c r="L198" s="39"/>
      <c r="M198" s="198" t="s">
        <v>1</v>
      </c>
      <c r="N198" s="199" t="s">
        <v>42</v>
      </c>
      <c r="O198" s="71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2" t="s">
        <v>178</v>
      </c>
      <c r="AT198" s="202" t="s">
        <v>173</v>
      </c>
      <c r="AU198" s="202" t="s">
        <v>87</v>
      </c>
      <c r="AY198" s="17" t="s">
        <v>171</v>
      </c>
      <c r="BE198" s="203">
        <f>IF(N198="základní",J198,0)</f>
        <v>3960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7" t="s">
        <v>85</v>
      </c>
      <c r="BK198" s="203">
        <f>ROUND(I198*H198,2)</f>
        <v>3960</v>
      </c>
      <c r="BL198" s="17" t="s">
        <v>178</v>
      </c>
      <c r="BM198" s="202" t="s">
        <v>827</v>
      </c>
    </row>
    <row r="199" spans="1:65" s="1" customFormat="1" ht="49.15" customHeight="1">
      <c r="A199" s="34"/>
      <c r="B199" s="35"/>
      <c r="C199" s="192" t="s">
        <v>500</v>
      </c>
      <c r="D199" s="192" t="s">
        <v>173</v>
      </c>
      <c r="E199" s="193" t="s">
        <v>2383</v>
      </c>
      <c r="F199" s="194" t="s">
        <v>2384</v>
      </c>
      <c r="G199" s="195" t="s">
        <v>198</v>
      </c>
      <c r="H199" s="196">
        <v>0.36</v>
      </c>
      <c r="I199" s="197">
        <v>11000</v>
      </c>
      <c r="J199" s="196">
        <f>ROUND(I199*H199,2)</f>
        <v>3960</v>
      </c>
      <c r="K199" s="194" t="s">
        <v>177</v>
      </c>
      <c r="L199" s="39"/>
      <c r="M199" s="198" t="s">
        <v>1</v>
      </c>
      <c r="N199" s="199" t="s">
        <v>42</v>
      </c>
      <c r="O199" s="71"/>
      <c r="P199" s="200">
        <f>O199*H199</f>
        <v>0</v>
      </c>
      <c r="Q199" s="200">
        <v>0</v>
      </c>
      <c r="R199" s="200">
        <f>Q199*H199</f>
        <v>0</v>
      </c>
      <c r="S199" s="200">
        <v>0</v>
      </c>
      <c r="T199" s="201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2" t="s">
        <v>178</v>
      </c>
      <c r="AT199" s="202" t="s">
        <v>173</v>
      </c>
      <c r="AU199" s="202" t="s">
        <v>87</v>
      </c>
      <c r="AY199" s="17" t="s">
        <v>171</v>
      </c>
      <c r="BE199" s="203">
        <f>IF(N199="základní",J199,0)</f>
        <v>3960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17" t="s">
        <v>85</v>
      </c>
      <c r="BK199" s="203">
        <f>ROUND(I199*H199,2)</f>
        <v>3960</v>
      </c>
      <c r="BL199" s="17" t="s">
        <v>178</v>
      </c>
      <c r="BM199" s="202" t="s">
        <v>835</v>
      </c>
    </row>
    <row r="200" spans="1:65" s="11" customFormat="1" ht="22.9" customHeight="1">
      <c r="B200" s="176"/>
      <c r="C200" s="177"/>
      <c r="D200" s="178" t="s">
        <v>76</v>
      </c>
      <c r="E200" s="190" t="s">
        <v>2385</v>
      </c>
      <c r="F200" s="190" t="s">
        <v>2386</v>
      </c>
      <c r="G200" s="177"/>
      <c r="H200" s="177"/>
      <c r="I200" s="180"/>
      <c r="J200" s="191">
        <f>BK200</f>
        <v>175280</v>
      </c>
      <c r="K200" s="177"/>
      <c r="L200" s="182"/>
      <c r="M200" s="183"/>
      <c r="N200" s="184"/>
      <c r="O200" s="184"/>
      <c r="P200" s="185">
        <f>SUM(P201:P210)</f>
        <v>0</v>
      </c>
      <c r="Q200" s="184"/>
      <c r="R200" s="185">
        <f>SUM(R201:R210)</f>
        <v>0</v>
      </c>
      <c r="S200" s="184"/>
      <c r="T200" s="186">
        <f>SUM(T201:T210)</f>
        <v>0</v>
      </c>
      <c r="AR200" s="187" t="s">
        <v>85</v>
      </c>
      <c r="AT200" s="188" t="s">
        <v>76</v>
      </c>
      <c r="AU200" s="188" t="s">
        <v>85</v>
      </c>
      <c r="AY200" s="187" t="s">
        <v>171</v>
      </c>
      <c r="BK200" s="189">
        <f>SUM(BK201:BK210)</f>
        <v>175280</v>
      </c>
    </row>
    <row r="201" spans="1:65" s="1" customFormat="1" ht="16.5" customHeight="1">
      <c r="A201" s="34"/>
      <c r="B201" s="35"/>
      <c r="C201" s="192" t="s">
        <v>510</v>
      </c>
      <c r="D201" s="192" t="s">
        <v>173</v>
      </c>
      <c r="E201" s="193" t="s">
        <v>2387</v>
      </c>
      <c r="F201" s="194" t="s">
        <v>2388</v>
      </c>
      <c r="G201" s="195" t="s">
        <v>2389</v>
      </c>
      <c r="H201" s="196">
        <v>1</v>
      </c>
      <c r="I201" s="197">
        <v>27500</v>
      </c>
      <c r="J201" s="196">
        <f t="shared" ref="J201:J210" si="30">ROUND(I201*H201,2)</f>
        <v>27500</v>
      </c>
      <c r="K201" s="194" t="s">
        <v>177</v>
      </c>
      <c r="L201" s="39"/>
      <c r="M201" s="198" t="s">
        <v>1</v>
      </c>
      <c r="N201" s="199" t="s">
        <v>42</v>
      </c>
      <c r="O201" s="71"/>
      <c r="P201" s="200">
        <f t="shared" ref="P201:P210" si="31">O201*H201</f>
        <v>0</v>
      </c>
      <c r="Q201" s="200">
        <v>0</v>
      </c>
      <c r="R201" s="200">
        <f t="shared" ref="R201:R210" si="32">Q201*H201</f>
        <v>0</v>
      </c>
      <c r="S201" s="200">
        <v>0</v>
      </c>
      <c r="T201" s="201">
        <f t="shared" ref="T201:T210" si="33"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2" t="s">
        <v>178</v>
      </c>
      <c r="AT201" s="202" t="s">
        <v>173</v>
      </c>
      <c r="AU201" s="202" t="s">
        <v>87</v>
      </c>
      <c r="AY201" s="17" t="s">
        <v>171</v>
      </c>
      <c r="BE201" s="203">
        <f t="shared" ref="BE201:BE210" si="34">IF(N201="základní",J201,0)</f>
        <v>27500</v>
      </c>
      <c r="BF201" s="203">
        <f t="shared" ref="BF201:BF210" si="35">IF(N201="snížená",J201,0)</f>
        <v>0</v>
      </c>
      <c r="BG201" s="203">
        <f t="shared" ref="BG201:BG210" si="36">IF(N201="zákl. přenesená",J201,0)</f>
        <v>0</v>
      </c>
      <c r="BH201" s="203">
        <f t="shared" ref="BH201:BH210" si="37">IF(N201="sníž. přenesená",J201,0)</f>
        <v>0</v>
      </c>
      <c r="BI201" s="203">
        <f t="shared" ref="BI201:BI210" si="38">IF(N201="nulová",J201,0)</f>
        <v>0</v>
      </c>
      <c r="BJ201" s="17" t="s">
        <v>85</v>
      </c>
      <c r="BK201" s="203">
        <f t="shared" ref="BK201:BK210" si="39">ROUND(I201*H201,2)</f>
        <v>27500</v>
      </c>
      <c r="BL201" s="17" t="s">
        <v>178</v>
      </c>
      <c r="BM201" s="202" t="s">
        <v>844</v>
      </c>
    </row>
    <row r="202" spans="1:65" s="1" customFormat="1" ht="16.5" customHeight="1">
      <c r="A202" s="34"/>
      <c r="B202" s="35"/>
      <c r="C202" s="192" t="s">
        <v>516</v>
      </c>
      <c r="D202" s="192" t="s">
        <v>173</v>
      </c>
      <c r="E202" s="193" t="s">
        <v>2390</v>
      </c>
      <c r="F202" s="194" t="s">
        <v>2391</v>
      </c>
      <c r="G202" s="195" t="s">
        <v>2389</v>
      </c>
      <c r="H202" s="196">
        <v>1</v>
      </c>
      <c r="I202" s="197">
        <v>3300</v>
      </c>
      <c r="J202" s="196">
        <f t="shared" si="30"/>
        <v>3300</v>
      </c>
      <c r="K202" s="194" t="s">
        <v>177</v>
      </c>
      <c r="L202" s="39"/>
      <c r="M202" s="198" t="s">
        <v>1</v>
      </c>
      <c r="N202" s="199" t="s">
        <v>42</v>
      </c>
      <c r="O202" s="71"/>
      <c r="P202" s="200">
        <f t="shared" si="31"/>
        <v>0</v>
      </c>
      <c r="Q202" s="200">
        <v>0</v>
      </c>
      <c r="R202" s="200">
        <f t="shared" si="32"/>
        <v>0</v>
      </c>
      <c r="S202" s="200">
        <v>0</v>
      </c>
      <c r="T202" s="201">
        <f t="shared" si="33"/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2" t="s">
        <v>178</v>
      </c>
      <c r="AT202" s="202" t="s">
        <v>173</v>
      </c>
      <c r="AU202" s="202" t="s">
        <v>87</v>
      </c>
      <c r="AY202" s="17" t="s">
        <v>171</v>
      </c>
      <c r="BE202" s="203">
        <f t="shared" si="34"/>
        <v>3300</v>
      </c>
      <c r="BF202" s="203">
        <f t="shared" si="35"/>
        <v>0</v>
      </c>
      <c r="BG202" s="203">
        <f t="shared" si="36"/>
        <v>0</v>
      </c>
      <c r="BH202" s="203">
        <f t="shared" si="37"/>
        <v>0</v>
      </c>
      <c r="BI202" s="203">
        <f t="shared" si="38"/>
        <v>0</v>
      </c>
      <c r="BJ202" s="17" t="s">
        <v>85</v>
      </c>
      <c r="BK202" s="203">
        <f t="shared" si="39"/>
        <v>3300</v>
      </c>
      <c r="BL202" s="17" t="s">
        <v>178</v>
      </c>
      <c r="BM202" s="202" t="s">
        <v>854</v>
      </c>
    </row>
    <row r="203" spans="1:65" s="1" customFormat="1" ht="16.5" customHeight="1">
      <c r="A203" s="34"/>
      <c r="B203" s="35"/>
      <c r="C203" s="192" t="s">
        <v>504</v>
      </c>
      <c r="D203" s="192" t="s">
        <v>173</v>
      </c>
      <c r="E203" s="193" t="s">
        <v>2392</v>
      </c>
      <c r="F203" s="194" t="s">
        <v>2393</v>
      </c>
      <c r="G203" s="195" t="s">
        <v>2389</v>
      </c>
      <c r="H203" s="196">
        <v>1</v>
      </c>
      <c r="I203" s="197">
        <v>19800</v>
      </c>
      <c r="J203" s="196">
        <f t="shared" si="30"/>
        <v>19800</v>
      </c>
      <c r="K203" s="194" t="s">
        <v>177</v>
      </c>
      <c r="L203" s="39"/>
      <c r="M203" s="198" t="s">
        <v>1</v>
      </c>
      <c r="N203" s="199" t="s">
        <v>42</v>
      </c>
      <c r="O203" s="71"/>
      <c r="P203" s="200">
        <f t="shared" si="31"/>
        <v>0</v>
      </c>
      <c r="Q203" s="200">
        <v>0</v>
      </c>
      <c r="R203" s="200">
        <f t="shared" si="32"/>
        <v>0</v>
      </c>
      <c r="S203" s="200">
        <v>0</v>
      </c>
      <c r="T203" s="201">
        <f t="shared" si="33"/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2" t="s">
        <v>178</v>
      </c>
      <c r="AT203" s="202" t="s">
        <v>173</v>
      </c>
      <c r="AU203" s="202" t="s">
        <v>87</v>
      </c>
      <c r="AY203" s="17" t="s">
        <v>171</v>
      </c>
      <c r="BE203" s="203">
        <f t="shared" si="34"/>
        <v>19800</v>
      </c>
      <c r="BF203" s="203">
        <f t="shared" si="35"/>
        <v>0</v>
      </c>
      <c r="BG203" s="203">
        <f t="shared" si="36"/>
        <v>0</v>
      </c>
      <c r="BH203" s="203">
        <f t="shared" si="37"/>
        <v>0</v>
      </c>
      <c r="BI203" s="203">
        <f t="shared" si="38"/>
        <v>0</v>
      </c>
      <c r="BJ203" s="17" t="s">
        <v>85</v>
      </c>
      <c r="BK203" s="203">
        <f t="shared" si="39"/>
        <v>19800</v>
      </c>
      <c r="BL203" s="17" t="s">
        <v>178</v>
      </c>
      <c r="BM203" s="202" t="s">
        <v>866</v>
      </c>
    </row>
    <row r="204" spans="1:65" s="1" customFormat="1" ht="21.75" customHeight="1">
      <c r="A204" s="34"/>
      <c r="B204" s="35"/>
      <c r="C204" s="192" t="s">
        <v>521</v>
      </c>
      <c r="D204" s="192" t="s">
        <v>173</v>
      </c>
      <c r="E204" s="193" t="s">
        <v>2394</v>
      </c>
      <c r="F204" s="194" t="s">
        <v>2395</v>
      </c>
      <c r="G204" s="195" t="s">
        <v>308</v>
      </c>
      <c r="H204" s="196">
        <v>1</v>
      </c>
      <c r="I204" s="197">
        <v>2200</v>
      </c>
      <c r="J204" s="196">
        <f t="shared" si="30"/>
        <v>2200</v>
      </c>
      <c r="K204" s="194" t="s">
        <v>177</v>
      </c>
      <c r="L204" s="39"/>
      <c r="M204" s="198" t="s">
        <v>1</v>
      </c>
      <c r="N204" s="199" t="s">
        <v>42</v>
      </c>
      <c r="O204" s="71"/>
      <c r="P204" s="200">
        <f t="shared" si="31"/>
        <v>0</v>
      </c>
      <c r="Q204" s="200">
        <v>0</v>
      </c>
      <c r="R204" s="200">
        <f t="shared" si="32"/>
        <v>0</v>
      </c>
      <c r="S204" s="200">
        <v>0</v>
      </c>
      <c r="T204" s="201">
        <f t="shared" si="33"/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2" t="s">
        <v>178</v>
      </c>
      <c r="AT204" s="202" t="s">
        <v>173</v>
      </c>
      <c r="AU204" s="202" t="s">
        <v>87</v>
      </c>
      <c r="AY204" s="17" t="s">
        <v>171</v>
      </c>
      <c r="BE204" s="203">
        <f t="shared" si="34"/>
        <v>2200</v>
      </c>
      <c r="BF204" s="203">
        <f t="shared" si="35"/>
        <v>0</v>
      </c>
      <c r="BG204" s="203">
        <f t="shared" si="36"/>
        <v>0</v>
      </c>
      <c r="BH204" s="203">
        <f t="shared" si="37"/>
        <v>0</v>
      </c>
      <c r="BI204" s="203">
        <f t="shared" si="38"/>
        <v>0</v>
      </c>
      <c r="BJ204" s="17" t="s">
        <v>85</v>
      </c>
      <c r="BK204" s="203">
        <f t="shared" si="39"/>
        <v>2200</v>
      </c>
      <c r="BL204" s="17" t="s">
        <v>178</v>
      </c>
      <c r="BM204" s="202" t="s">
        <v>876</v>
      </c>
    </row>
    <row r="205" spans="1:65" s="1" customFormat="1" ht="24.2" customHeight="1">
      <c r="A205" s="34"/>
      <c r="B205" s="35"/>
      <c r="C205" s="192" t="s">
        <v>527</v>
      </c>
      <c r="D205" s="192" t="s">
        <v>173</v>
      </c>
      <c r="E205" s="193" t="s">
        <v>2396</v>
      </c>
      <c r="F205" s="194" t="s">
        <v>2397</v>
      </c>
      <c r="G205" s="195" t="s">
        <v>308</v>
      </c>
      <c r="H205" s="196">
        <v>1</v>
      </c>
      <c r="I205" s="197">
        <v>550</v>
      </c>
      <c r="J205" s="196">
        <f t="shared" si="30"/>
        <v>550</v>
      </c>
      <c r="K205" s="194" t="s">
        <v>177</v>
      </c>
      <c r="L205" s="39"/>
      <c r="M205" s="198" t="s">
        <v>1</v>
      </c>
      <c r="N205" s="199" t="s">
        <v>42</v>
      </c>
      <c r="O205" s="71"/>
      <c r="P205" s="200">
        <f t="shared" si="31"/>
        <v>0</v>
      </c>
      <c r="Q205" s="200">
        <v>0</v>
      </c>
      <c r="R205" s="200">
        <f t="shared" si="32"/>
        <v>0</v>
      </c>
      <c r="S205" s="200">
        <v>0</v>
      </c>
      <c r="T205" s="201">
        <f t="shared" si="33"/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2" t="s">
        <v>178</v>
      </c>
      <c r="AT205" s="202" t="s">
        <v>173</v>
      </c>
      <c r="AU205" s="202" t="s">
        <v>87</v>
      </c>
      <c r="AY205" s="17" t="s">
        <v>171</v>
      </c>
      <c r="BE205" s="203">
        <f t="shared" si="34"/>
        <v>550</v>
      </c>
      <c r="BF205" s="203">
        <f t="shared" si="35"/>
        <v>0</v>
      </c>
      <c r="BG205" s="203">
        <f t="shared" si="36"/>
        <v>0</v>
      </c>
      <c r="BH205" s="203">
        <f t="shared" si="37"/>
        <v>0</v>
      </c>
      <c r="BI205" s="203">
        <f t="shared" si="38"/>
        <v>0</v>
      </c>
      <c r="BJ205" s="17" t="s">
        <v>85</v>
      </c>
      <c r="BK205" s="203">
        <f t="shared" si="39"/>
        <v>550</v>
      </c>
      <c r="BL205" s="17" t="s">
        <v>178</v>
      </c>
      <c r="BM205" s="202" t="s">
        <v>887</v>
      </c>
    </row>
    <row r="206" spans="1:65" s="1" customFormat="1" ht="24.2" customHeight="1">
      <c r="A206" s="34"/>
      <c r="B206" s="35"/>
      <c r="C206" s="192" t="s">
        <v>534</v>
      </c>
      <c r="D206" s="192" t="s">
        <v>173</v>
      </c>
      <c r="E206" s="193" t="s">
        <v>2398</v>
      </c>
      <c r="F206" s="194" t="s">
        <v>2399</v>
      </c>
      <c r="G206" s="195" t="s">
        <v>308</v>
      </c>
      <c r="H206" s="196">
        <v>1</v>
      </c>
      <c r="I206" s="197">
        <v>220</v>
      </c>
      <c r="J206" s="196">
        <f t="shared" si="30"/>
        <v>220</v>
      </c>
      <c r="K206" s="194" t="s">
        <v>177</v>
      </c>
      <c r="L206" s="39"/>
      <c r="M206" s="198" t="s">
        <v>1</v>
      </c>
      <c r="N206" s="199" t="s">
        <v>42</v>
      </c>
      <c r="O206" s="71"/>
      <c r="P206" s="200">
        <f t="shared" si="31"/>
        <v>0</v>
      </c>
      <c r="Q206" s="200">
        <v>0</v>
      </c>
      <c r="R206" s="200">
        <f t="shared" si="32"/>
        <v>0</v>
      </c>
      <c r="S206" s="200">
        <v>0</v>
      </c>
      <c r="T206" s="201">
        <f t="shared" si="33"/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2" t="s">
        <v>178</v>
      </c>
      <c r="AT206" s="202" t="s">
        <v>173</v>
      </c>
      <c r="AU206" s="202" t="s">
        <v>87</v>
      </c>
      <c r="AY206" s="17" t="s">
        <v>171</v>
      </c>
      <c r="BE206" s="203">
        <f t="shared" si="34"/>
        <v>220</v>
      </c>
      <c r="BF206" s="203">
        <f t="shared" si="35"/>
        <v>0</v>
      </c>
      <c r="BG206" s="203">
        <f t="shared" si="36"/>
        <v>0</v>
      </c>
      <c r="BH206" s="203">
        <f t="shared" si="37"/>
        <v>0</v>
      </c>
      <c r="BI206" s="203">
        <f t="shared" si="38"/>
        <v>0</v>
      </c>
      <c r="BJ206" s="17" t="s">
        <v>85</v>
      </c>
      <c r="BK206" s="203">
        <f t="shared" si="39"/>
        <v>220</v>
      </c>
      <c r="BL206" s="17" t="s">
        <v>178</v>
      </c>
      <c r="BM206" s="202" t="s">
        <v>899</v>
      </c>
    </row>
    <row r="207" spans="1:65" s="1" customFormat="1" ht="21.75" customHeight="1">
      <c r="A207" s="34"/>
      <c r="B207" s="35"/>
      <c r="C207" s="192" t="s">
        <v>546</v>
      </c>
      <c r="D207" s="192" t="s">
        <v>173</v>
      </c>
      <c r="E207" s="193" t="s">
        <v>2400</v>
      </c>
      <c r="F207" s="194" t="s">
        <v>2401</v>
      </c>
      <c r="G207" s="195" t="s">
        <v>308</v>
      </c>
      <c r="H207" s="196">
        <v>1</v>
      </c>
      <c r="I207" s="197">
        <v>660</v>
      </c>
      <c r="J207" s="196">
        <f t="shared" si="30"/>
        <v>660</v>
      </c>
      <c r="K207" s="194" t="s">
        <v>177</v>
      </c>
      <c r="L207" s="39"/>
      <c r="M207" s="198" t="s">
        <v>1</v>
      </c>
      <c r="N207" s="199" t="s">
        <v>42</v>
      </c>
      <c r="O207" s="71"/>
      <c r="P207" s="200">
        <f t="shared" si="31"/>
        <v>0</v>
      </c>
      <c r="Q207" s="200">
        <v>0</v>
      </c>
      <c r="R207" s="200">
        <f t="shared" si="32"/>
        <v>0</v>
      </c>
      <c r="S207" s="200">
        <v>0</v>
      </c>
      <c r="T207" s="201">
        <f t="shared" si="33"/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2" t="s">
        <v>178</v>
      </c>
      <c r="AT207" s="202" t="s">
        <v>173</v>
      </c>
      <c r="AU207" s="202" t="s">
        <v>87</v>
      </c>
      <c r="AY207" s="17" t="s">
        <v>171</v>
      </c>
      <c r="BE207" s="203">
        <f t="shared" si="34"/>
        <v>660</v>
      </c>
      <c r="BF207" s="203">
        <f t="shared" si="35"/>
        <v>0</v>
      </c>
      <c r="BG207" s="203">
        <f t="shared" si="36"/>
        <v>0</v>
      </c>
      <c r="BH207" s="203">
        <f t="shared" si="37"/>
        <v>0</v>
      </c>
      <c r="BI207" s="203">
        <f t="shared" si="38"/>
        <v>0</v>
      </c>
      <c r="BJ207" s="17" t="s">
        <v>85</v>
      </c>
      <c r="BK207" s="203">
        <f t="shared" si="39"/>
        <v>660</v>
      </c>
      <c r="BL207" s="17" t="s">
        <v>178</v>
      </c>
      <c r="BM207" s="202" t="s">
        <v>912</v>
      </c>
    </row>
    <row r="208" spans="1:65" s="1" customFormat="1" ht="24.2" customHeight="1">
      <c r="A208" s="34"/>
      <c r="B208" s="35"/>
      <c r="C208" s="192" t="s">
        <v>554</v>
      </c>
      <c r="D208" s="192" t="s">
        <v>173</v>
      </c>
      <c r="E208" s="193" t="s">
        <v>2402</v>
      </c>
      <c r="F208" s="194" t="s">
        <v>2403</v>
      </c>
      <c r="G208" s="195" t="s">
        <v>308</v>
      </c>
      <c r="H208" s="196">
        <v>1</v>
      </c>
      <c r="I208" s="197">
        <v>3300</v>
      </c>
      <c r="J208" s="196">
        <f t="shared" si="30"/>
        <v>3300</v>
      </c>
      <c r="K208" s="194" t="s">
        <v>177</v>
      </c>
      <c r="L208" s="39"/>
      <c r="M208" s="198" t="s">
        <v>1</v>
      </c>
      <c r="N208" s="199" t="s">
        <v>42</v>
      </c>
      <c r="O208" s="71"/>
      <c r="P208" s="200">
        <f t="shared" si="31"/>
        <v>0</v>
      </c>
      <c r="Q208" s="200">
        <v>0</v>
      </c>
      <c r="R208" s="200">
        <f t="shared" si="32"/>
        <v>0</v>
      </c>
      <c r="S208" s="200">
        <v>0</v>
      </c>
      <c r="T208" s="201">
        <f t="shared" si="33"/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2" t="s">
        <v>178</v>
      </c>
      <c r="AT208" s="202" t="s">
        <v>173</v>
      </c>
      <c r="AU208" s="202" t="s">
        <v>87</v>
      </c>
      <c r="AY208" s="17" t="s">
        <v>171</v>
      </c>
      <c r="BE208" s="203">
        <f t="shared" si="34"/>
        <v>3300</v>
      </c>
      <c r="BF208" s="203">
        <f t="shared" si="35"/>
        <v>0</v>
      </c>
      <c r="BG208" s="203">
        <f t="shared" si="36"/>
        <v>0</v>
      </c>
      <c r="BH208" s="203">
        <f t="shared" si="37"/>
        <v>0</v>
      </c>
      <c r="BI208" s="203">
        <f t="shared" si="38"/>
        <v>0</v>
      </c>
      <c r="BJ208" s="17" t="s">
        <v>85</v>
      </c>
      <c r="BK208" s="203">
        <f t="shared" si="39"/>
        <v>3300</v>
      </c>
      <c r="BL208" s="17" t="s">
        <v>178</v>
      </c>
      <c r="BM208" s="202" t="s">
        <v>826</v>
      </c>
    </row>
    <row r="209" spans="1:65" s="1" customFormat="1" ht="44.25" customHeight="1">
      <c r="A209" s="34"/>
      <c r="B209" s="35"/>
      <c r="C209" s="192" t="s">
        <v>561</v>
      </c>
      <c r="D209" s="192" t="s">
        <v>173</v>
      </c>
      <c r="E209" s="193" t="s">
        <v>2404</v>
      </c>
      <c r="F209" s="194" t="s">
        <v>2405</v>
      </c>
      <c r="G209" s="195" t="s">
        <v>308</v>
      </c>
      <c r="H209" s="196">
        <v>5</v>
      </c>
      <c r="I209" s="197">
        <v>1650</v>
      </c>
      <c r="J209" s="196">
        <f t="shared" si="30"/>
        <v>8250</v>
      </c>
      <c r="K209" s="194" t="s">
        <v>177</v>
      </c>
      <c r="L209" s="39"/>
      <c r="M209" s="198" t="s">
        <v>1</v>
      </c>
      <c r="N209" s="199" t="s">
        <v>42</v>
      </c>
      <c r="O209" s="71"/>
      <c r="P209" s="200">
        <f t="shared" si="31"/>
        <v>0</v>
      </c>
      <c r="Q209" s="200">
        <v>0</v>
      </c>
      <c r="R209" s="200">
        <f t="shared" si="32"/>
        <v>0</v>
      </c>
      <c r="S209" s="200">
        <v>0</v>
      </c>
      <c r="T209" s="201">
        <f t="shared" si="33"/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2" t="s">
        <v>178</v>
      </c>
      <c r="AT209" s="202" t="s">
        <v>173</v>
      </c>
      <c r="AU209" s="202" t="s">
        <v>87</v>
      </c>
      <c r="AY209" s="17" t="s">
        <v>171</v>
      </c>
      <c r="BE209" s="203">
        <f t="shared" si="34"/>
        <v>8250</v>
      </c>
      <c r="BF209" s="203">
        <f t="shared" si="35"/>
        <v>0</v>
      </c>
      <c r="BG209" s="203">
        <f t="shared" si="36"/>
        <v>0</v>
      </c>
      <c r="BH209" s="203">
        <f t="shared" si="37"/>
        <v>0</v>
      </c>
      <c r="BI209" s="203">
        <f t="shared" si="38"/>
        <v>0</v>
      </c>
      <c r="BJ209" s="17" t="s">
        <v>85</v>
      </c>
      <c r="BK209" s="203">
        <f t="shared" si="39"/>
        <v>8250</v>
      </c>
      <c r="BL209" s="17" t="s">
        <v>178</v>
      </c>
      <c r="BM209" s="202" t="s">
        <v>938</v>
      </c>
    </row>
    <row r="210" spans="1:65" s="1" customFormat="1" ht="24.2" customHeight="1">
      <c r="A210" s="34"/>
      <c r="B210" s="35"/>
      <c r="C210" s="192" t="s">
        <v>566</v>
      </c>
      <c r="D210" s="192" t="s">
        <v>173</v>
      </c>
      <c r="E210" s="193" t="s">
        <v>2406</v>
      </c>
      <c r="F210" s="194" t="s">
        <v>2407</v>
      </c>
      <c r="G210" s="195" t="s">
        <v>282</v>
      </c>
      <c r="H210" s="196">
        <v>300</v>
      </c>
      <c r="I210" s="197">
        <v>365</v>
      </c>
      <c r="J210" s="196">
        <f t="shared" si="30"/>
        <v>109500</v>
      </c>
      <c r="K210" s="194" t="s">
        <v>177</v>
      </c>
      <c r="L210" s="39"/>
      <c r="M210" s="265" t="s">
        <v>1</v>
      </c>
      <c r="N210" s="266" t="s">
        <v>42</v>
      </c>
      <c r="O210" s="263"/>
      <c r="P210" s="267">
        <f t="shared" si="31"/>
        <v>0</v>
      </c>
      <c r="Q210" s="267">
        <v>0</v>
      </c>
      <c r="R210" s="267">
        <f t="shared" si="32"/>
        <v>0</v>
      </c>
      <c r="S210" s="267">
        <v>0</v>
      </c>
      <c r="T210" s="268">
        <f t="shared" si="33"/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2" t="s">
        <v>178</v>
      </c>
      <c r="AT210" s="202" t="s">
        <v>173</v>
      </c>
      <c r="AU210" s="202" t="s">
        <v>87</v>
      </c>
      <c r="AY210" s="17" t="s">
        <v>171</v>
      </c>
      <c r="BE210" s="203">
        <f t="shared" si="34"/>
        <v>109500</v>
      </c>
      <c r="BF210" s="203">
        <f t="shared" si="35"/>
        <v>0</v>
      </c>
      <c r="BG210" s="203">
        <f t="shared" si="36"/>
        <v>0</v>
      </c>
      <c r="BH210" s="203">
        <f t="shared" si="37"/>
        <v>0</v>
      </c>
      <c r="BI210" s="203">
        <f t="shared" si="38"/>
        <v>0</v>
      </c>
      <c r="BJ210" s="17" t="s">
        <v>85</v>
      </c>
      <c r="BK210" s="203">
        <f t="shared" si="39"/>
        <v>109500</v>
      </c>
      <c r="BL210" s="17" t="s">
        <v>178</v>
      </c>
      <c r="BM210" s="202" t="s">
        <v>947</v>
      </c>
    </row>
    <row r="211" spans="1:65" s="1" customFormat="1" ht="6.95" customHeight="1">
      <c r="A211" s="34"/>
      <c r="B211" s="54"/>
      <c r="C211" s="55"/>
      <c r="D211" s="55"/>
      <c r="E211" s="55"/>
      <c r="F211" s="55"/>
      <c r="G211" s="55"/>
      <c r="H211" s="55"/>
      <c r="I211" s="55"/>
      <c r="J211" s="55"/>
      <c r="K211" s="55"/>
      <c r="L211" s="39"/>
      <c r="M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</row>
  </sheetData>
  <sheetProtection algorithmName="SHA-512" hashValue="0hO84rTHfcwqlOSU31yuKN97LgOmBlv7RnaxCwt82nSf64ptZfRuniyXIKShc6BH4UEqGlRFuZYnla9vAseWgA==" saltValue="y635Em/4POAWRpxsvfKx+MhakOY7QgbHgIvaA8djHTdl+2p/L9IfySSmISGDA2Wd7mh537xON4vI6bdy4+LiPg==" spinCount="100000" sheet="1" objects="1" scenarios="1" formatColumns="0" formatRows="0" autoFilter="0"/>
  <autoFilter ref="C126:K210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103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s="1" customFormat="1" ht="12" customHeight="1">
      <c r="A8" s="34"/>
      <c r="B8" s="39"/>
      <c r="C8" s="34"/>
      <c r="D8" s="119" t="s">
        <v>114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1" customFormat="1" ht="16.5" customHeight="1">
      <c r="A9" s="34"/>
      <c r="B9" s="39"/>
      <c r="C9" s="34"/>
      <c r="D9" s="34"/>
      <c r="E9" s="322" t="s">
        <v>2408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2" customHeight="1">
      <c r="A11" s="34"/>
      <c r="B11" s="39"/>
      <c r="C11" s="34"/>
      <c r="D11" s="119" t="s">
        <v>17</v>
      </c>
      <c r="E11" s="34"/>
      <c r="F11" s="110" t="s">
        <v>1</v>
      </c>
      <c r="G11" s="34"/>
      <c r="H11" s="34"/>
      <c r="I11" s="119" t="s">
        <v>18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2" customHeight="1">
      <c r="A12" s="34"/>
      <c r="B12" s="39"/>
      <c r="C12" s="34"/>
      <c r="D12" s="119" t="s">
        <v>19</v>
      </c>
      <c r="E12" s="34"/>
      <c r="F12" s="110" t="s">
        <v>1955</v>
      </c>
      <c r="G12" s="34"/>
      <c r="H12" s="34"/>
      <c r="I12" s="119" t="s">
        <v>21</v>
      </c>
      <c r="J12" s="120">
        <f>'Rekapitulace stavby'!AN8</f>
        <v>44733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22</v>
      </c>
      <c r="E14" s="34"/>
      <c r="F14" s="34"/>
      <c r="G14" s="34"/>
      <c r="H14" s="34"/>
      <c r="I14" s="119" t="s">
        <v>23</v>
      </c>
      <c r="J14" s="110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8" customHeight="1">
      <c r="A15" s="34"/>
      <c r="B15" s="39"/>
      <c r="C15" s="34"/>
      <c r="D15" s="34"/>
      <c r="E15" s="110" t="str">
        <f>IF('Rekapitulace stavby'!E11="","",'Rekapitulace stavby'!E11)</f>
        <v>Obec Kolová</v>
      </c>
      <c r="F15" s="34"/>
      <c r="G15" s="34"/>
      <c r="H15" s="34"/>
      <c r="I15" s="119" t="s">
        <v>25</v>
      </c>
      <c r="J15" s="110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2" customHeight="1">
      <c r="A17" s="34"/>
      <c r="B17" s="39"/>
      <c r="C17" s="34"/>
      <c r="D17" s="119" t="s">
        <v>26</v>
      </c>
      <c r="E17" s="34"/>
      <c r="F17" s="34"/>
      <c r="G17" s="34"/>
      <c r="H17" s="34"/>
      <c r="I17" s="119" t="s">
        <v>23</v>
      </c>
      <c r="J17" s="121" t="str">
        <f>'Rekapitulace stavby'!AN13</f>
        <v>14707551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18" customHeight="1">
      <c r="A18" s="34"/>
      <c r="B18" s="39"/>
      <c r="C18" s="34"/>
      <c r="D18" s="34"/>
      <c r="E18" s="324" t="str">
        <f>'Rekapitulace stavby'!E14</f>
        <v>STASKO plus,spol. s r.o.,Rolavská 10,K.Vary</v>
      </c>
      <c r="F18" s="325"/>
      <c r="G18" s="325"/>
      <c r="H18" s="325"/>
      <c r="I18" s="119" t="s">
        <v>25</v>
      </c>
      <c r="J18" s="121" t="str">
        <f>'Rekapitulace stavby'!AN14</f>
        <v>CZ14707551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23</v>
      </c>
      <c r="J20" s="110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18" customHeight="1">
      <c r="A21" s="34"/>
      <c r="B21" s="39"/>
      <c r="C21" s="34"/>
      <c r="D21" s="34"/>
      <c r="E21" s="110" t="str">
        <f>IF('Rekapitulace stavby'!E17="","",'Rekapitulace stavby'!E17)</f>
        <v>DPT projekty s.r.o.Ostrov</v>
      </c>
      <c r="F21" s="34"/>
      <c r="G21" s="34"/>
      <c r="H21" s="34"/>
      <c r="I21" s="119" t="s">
        <v>25</v>
      </c>
      <c r="J21" s="110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2" customHeight="1">
      <c r="A23" s="34"/>
      <c r="B23" s="39"/>
      <c r="C23" s="34"/>
      <c r="D23" s="119" t="s">
        <v>33</v>
      </c>
      <c r="E23" s="34"/>
      <c r="F23" s="34"/>
      <c r="G23" s="34"/>
      <c r="H23" s="34"/>
      <c r="I23" s="119" t="s">
        <v>23</v>
      </c>
      <c r="J23" s="110" t="s">
        <v>2409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18" customHeight="1">
      <c r="A24" s="34"/>
      <c r="B24" s="39"/>
      <c r="C24" s="34"/>
      <c r="D24" s="34"/>
      <c r="E24" s="110" t="s">
        <v>2410</v>
      </c>
      <c r="F24" s="34"/>
      <c r="G24" s="34"/>
      <c r="H24" s="34"/>
      <c r="I24" s="119" t="s">
        <v>25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7" customFormat="1" ht="16.5" customHeight="1">
      <c r="A27" s="122"/>
      <c r="B27" s="123"/>
      <c r="C27" s="122"/>
      <c r="D27" s="122"/>
      <c r="E27" s="326" t="s">
        <v>1</v>
      </c>
      <c r="F27" s="326"/>
      <c r="G27" s="326"/>
      <c r="H27" s="32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1" customFormat="1" ht="6.95" customHeight="1">
      <c r="A29" s="34"/>
      <c r="B29" s="39"/>
      <c r="C29" s="34"/>
      <c r="D29" s="125"/>
      <c r="E29" s="125"/>
      <c r="F29" s="125"/>
      <c r="G29" s="125"/>
      <c r="H29" s="125"/>
      <c r="I29" s="125"/>
      <c r="J29" s="125"/>
      <c r="K29" s="12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1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34"/>
      <c r="J30" s="127">
        <f>ROUND(J121, 2)</f>
        <v>425616.72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8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14.45" customHeight="1">
      <c r="A33" s="34"/>
      <c r="B33" s="39"/>
      <c r="C33" s="34"/>
      <c r="D33" s="129" t="s">
        <v>41</v>
      </c>
      <c r="E33" s="119" t="s">
        <v>42</v>
      </c>
      <c r="F33" s="130">
        <f>ROUND((SUM(BE121:BE266)),  2)</f>
        <v>425616.72</v>
      </c>
      <c r="G33" s="34"/>
      <c r="H33" s="34"/>
      <c r="I33" s="131">
        <v>0.21</v>
      </c>
      <c r="J33" s="130">
        <f>ROUND(((SUM(BE121:BE266))*I33),  2)</f>
        <v>89379.51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119" t="s">
        <v>43</v>
      </c>
      <c r="F34" s="130">
        <f>ROUND((SUM(BF121:BF266)),  2)</f>
        <v>0</v>
      </c>
      <c r="G34" s="34"/>
      <c r="H34" s="34"/>
      <c r="I34" s="131">
        <v>0.15</v>
      </c>
      <c r="J34" s="130">
        <f>ROUND(((SUM(BF121:BF266))*I34),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hidden="1" customHeight="1">
      <c r="A35" s="34"/>
      <c r="B35" s="39"/>
      <c r="C35" s="34"/>
      <c r="D35" s="34"/>
      <c r="E35" s="119" t="s">
        <v>44</v>
      </c>
      <c r="F35" s="130">
        <f>ROUND((SUM(BG121:BG266)),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hidden="1" customHeight="1">
      <c r="A36" s="34"/>
      <c r="B36" s="39"/>
      <c r="C36" s="34"/>
      <c r="D36" s="34"/>
      <c r="E36" s="119" t="s">
        <v>45</v>
      </c>
      <c r="F36" s="130">
        <f>ROUND((SUM(BH121:BH266)),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46</v>
      </c>
      <c r="F37" s="130">
        <f>ROUND((SUM(BI121:BI266)),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25.35" customHeight="1">
      <c r="A39" s="34"/>
      <c r="B39" s="39"/>
      <c r="C39" s="132"/>
      <c r="D39" s="133" t="s">
        <v>47</v>
      </c>
      <c r="E39" s="134"/>
      <c r="F39" s="134"/>
      <c r="G39" s="135" t="s">
        <v>48</v>
      </c>
      <c r="H39" s="136" t="s">
        <v>49</v>
      </c>
      <c r="I39" s="134"/>
      <c r="J39" s="137">
        <f>SUM(J30:J37)</f>
        <v>514996.23</v>
      </c>
      <c r="K39" s="13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t="14.45" customHeight="1">
      <c r="B41" s="20"/>
      <c r="L41" s="20"/>
    </row>
    <row r="42" spans="1:31" ht="14.45" customHeight="1">
      <c r="B42" s="20"/>
      <c r="L42" s="20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1" customFormat="1" ht="12" customHeight="1">
      <c r="A86" s="34"/>
      <c r="B86" s="35"/>
      <c r="C86" s="29" t="s">
        <v>114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1" customFormat="1" ht="16.5" customHeight="1">
      <c r="A87" s="34"/>
      <c r="B87" s="35"/>
      <c r="C87" s="36"/>
      <c r="D87" s="36"/>
      <c r="E87" s="286" t="str">
        <f>E9</f>
        <v>05 - Silnoproudá elektrotechnika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1" customFormat="1" ht="12" customHeight="1">
      <c r="A89" s="34"/>
      <c r="B89" s="35"/>
      <c r="C89" s="29" t="s">
        <v>19</v>
      </c>
      <c r="D89" s="36"/>
      <c r="E89" s="36"/>
      <c r="F89" s="27" t="str">
        <f>F12</f>
        <v>Kolová</v>
      </c>
      <c r="G89" s="36"/>
      <c r="H89" s="36"/>
      <c r="I89" s="29" t="s">
        <v>21</v>
      </c>
      <c r="J89" s="66">
        <f>IF(J12="","",J12)</f>
        <v>44733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1" customFormat="1" ht="25.7" customHeight="1">
      <c r="A91" s="34"/>
      <c r="B91" s="35"/>
      <c r="C91" s="29" t="s">
        <v>22</v>
      </c>
      <c r="D91" s="36"/>
      <c r="E91" s="36"/>
      <c r="F91" s="27" t="str">
        <f>E15</f>
        <v>Obec Kolová</v>
      </c>
      <c r="G91" s="36"/>
      <c r="H91" s="36"/>
      <c r="I91" s="29" t="s">
        <v>30</v>
      </c>
      <c r="J91" s="32" t="str">
        <f>E21</f>
        <v>DPT projekty s.r.o.Ostrov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1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STASKO plus,spol. s r.o.,Rolavská 10,K.Vary</v>
      </c>
      <c r="G92" s="36"/>
      <c r="H92" s="36"/>
      <c r="I92" s="29" t="s">
        <v>33</v>
      </c>
      <c r="J92" s="32" t="str">
        <f>E24</f>
        <v>Klimešová Miroslava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1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1" customFormat="1" ht="29.25" customHeight="1">
      <c r="A94" s="34"/>
      <c r="B94" s="35"/>
      <c r="C94" s="150" t="s">
        <v>117</v>
      </c>
      <c r="D94" s="151"/>
      <c r="E94" s="151"/>
      <c r="F94" s="151"/>
      <c r="G94" s="151"/>
      <c r="H94" s="151"/>
      <c r="I94" s="151"/>
      <c r="J94" s="152" t="s">
        <v>118</v>
      </c>
      <c r="K94" s="15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1" customFormat="1" ht="22.9" customHeight="1">
      <c r="A96" s="34"/>
      <c r="B96" s="35"/>
      <c r="C96" s="153" t="s">
        <v>119</v>
      </c>
      <c r="D96" s="36"/>
      <c r="E96" s="36"/>
      <c r="F96" s="36"/>
      <c r="G96" s="36"/>
      <c r="H96" s="36"/>
      <c r="I96" s="36"/>
      <c r="J96" s="84">
        <f>J121</f>
        <v>425616.72000000003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120</v>
      </c>
    </row>
    <row r="97" spans="1:31" s="8" customFormat="1" ht="24.95" customHeight="1">
      <c r="B97" s="154"/>
      <c r="C97" s="155"/>
      <c r="D97" s="156" t="s">
        <v>136</v>
      </c>
      <c r="E97" s="157"/>
      <c r="F97" s="157"/>
      <c r="G97" s="157"/>
      <c r="H97" s="157"/>
      <c r="I97" s="157"/>
      <c r="J97" s="158">
        <f>J122</f>
        <v>386446.4</v>
      </c>
      <c r="K97" s="155"/>
      <c r="L97" s="159"/>
    </row>
    <row r="98" spans="1:31" s="9" customFormat="1" ht="19.899999999999999" customHeight="1">
      <c r="B98" s="160"/>
      <c r="C98" s="104"/>
      <c r="D98" s="161" t="s">
        <v>2411</v>
      </c>
      <c r="E98" s="162"/>
      <c r="F98" s="162"/>
      <c r="G98" s="162"/>
      <c r="H98" s="162"/>
      <c r="I98" s="162"/>
      <c r="J98" s="163">
        <f>J123</f>
        <v>386446.4</v>
      </c>
      <c r="K98" s="104"/>
      <c r="L98" s="164"/>
    </row>
    <row r="99" spans="1:31" s="8" customFormat="1" ht="24.95" customHeight="1">
      <c r="B99" s="154"/>
      <c r="C99" s="155"/>
      <c r="D99" s="156" t="s">
        <v>2412</v>
      </c>
      <c r="E99" s="157"/>
      <c r="F99" s="157"/>
      <c r="G99" s="157"/>
      <c r="H99" s="157"/>
      <c r="I99" s="157"/>
      <c r="J99" s="158">
        <f>J247</f>
        <v>18380.32</v>
      </c>
      <c r="K99" s="155"/>
      <c r="L99" s="159"/>
    </row>
    <row r="100" spans="1:31" s="9" customFormat="1" ht="19.899999999999999" customHeight="1">
      <c r="B100" s="160"/>
      <c r="C100" s="104"/>
      <c r="D100" s="161" t="s">
        <v>2413</v>
      </c>
      <c r="E100" s="162"/>
      <c r="F100" s="162"/>
      <c r="G100" s="162"/>
      <c r="H100" s="162"/>
      <c r="I100" s="162"/>
      <c r="J100" s="163">
        <f>J248</f>
        <v>18380.32</v>
      </c>
      <c r="K100" s="104"/>
      <c r="L100" s="164"/>
    </row>
    <row r="101" spans="1:31" s="8" customFormat="1" ht="24.95" customHeight="1">
      <c r="B101" s="154"/>
      <c r="C101" s="155"/>
      <c r="D101" s="156" t="s">
        <v>2414</v>
      </c>
      <c r="E101" s="157"/>
      <c r="F101" s="157"/>
      <c r="G101" s="157"/>
      <c r="H101" s="157"/>
      <c r="I101" s="157"/>
      <c r="J101" s="158">
        <f>J264</f>
        <v>20790</v>
      </c>
      <c r="K101" s="155"/>
      <c r="L101" s="159"/>
    </row>
    <row r="102" spans="1:31" s="1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1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1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1" customFormat="1" ht="24.95" customHeight="1">
      <c r="A108" s="34"/>
      <c r="B108" s="35"/>
      <c r="C108" s="23" t="s">
        <v>156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1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1" customFormat="1" ht="12" customHeight="1">
      <c r="A110" s="34"/>
      <c r="B110" s="35"/>
      <c r="C110" s="29" t="s">
        <v>15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1" customFormat="1" ht="16.5" customHeight="1">
      <c r="A111" s="34"/>
      <c r="B111" s="35"/>
      <c r="C111" s="36"/>
      <c r="D111" s="36"/>
      <c r="E111" s="318" t="str">
        <f>E7</f>
        <v>ZŠ Kolová, odborné učebny</v>
      </c>
      <c r="F111" s="319"/>
      <c r="G111" s="319"/>
      <c r="H111" s="319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1" customFormat="1" ht="12" customHeight="1">
      <c r="A112" s="34"/>
      <c r="B112" s="35"/>
      <c r="C112" s="29" t="s">
        <v>114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1" customFormat="1" ht="16.5" customHeight="1">
      <c r="A113" s="34"/>
      <c r="B113" s="35"/>
      <c r="C113" s="36"/>
      <c r="D113" s="36"/>
      <c r="E113" s="286" t="str">
        <f>E9</f>
        <v>05 - Silnoproudá elektrotechnika</v>
      </c>
      <c r="F113" s="317"/>
      <c r="G113" s="317"/>
      <c r="H113" s="317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1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1" customFormat="1" ht="12" customHeight="1">
      <c r="A115" s="34"/>
      <c r="B115" s="35"/>
      <c r="C115" s="29" t="s">
        <v>19</v>
      </c>
      <c r="D115" s="36"/>
      <c r="E115" s="36"/>
      <c r="F115" s="27" t="str">
        <f>F12</f>
        <v>Kolová</v>
      </c>
      <c r="G115" s="36"/>
      <c r="H115" s="36"/>
      <c r="I115" s="29" t="s">
        <v>21</v>
      </c>
      <c r="J115" s="66">
        <f>IF(J12="","",J12)</f>
        <v>44733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1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" customFormat="1" ht="25.7" customHeight="1">
      <c r="A117" s="34"/>
      <c r="B117" s="35"/>
      <c r="C117" s="29" t="s">
        <v>22</v>
      </c>
      <c r="D117" s="36"/>
      <c r="E117" s="36"/>
      <c r="F117" s="27" t="str">
        <f>E15</f>
        <v>Obec Kolová</v>
      </c>
      <c r="G117" s="36"/>
      <c r="H117" s="36"/>
      <c r="I117" s="29" t="s">
        <v>30</v>
      </c>
      <c r="J117" s="32" t="str">
        <f>E21</f>
        <v>DPT projekty s.r.o.Ostrov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" customFormat="1" ht="15.2" customHeight="1">
      <c r="A118" s="34"/>
      <c r="B118" s="35"/>
      <c r="C118" s="29" t="s">
        <v>26</v>
      </c>
      <c r="D118" s="36"/>
      <c r="E118" s="36"/>
      <c r="F118" s="27" t="str">
        <f>IF(E18="","",E18)</f>
        <v>STASKO plus,spol. s r.o.,Rolavská 10,K.Vary</v>
      </c>
      <c r="G118" s="36"/>
      <c r="H118" s="36"/>
      <c r="I118" s="29" t="s">
        <v>33</v>
      </c>
      <c r="J118" s="32" t="str">
        <f>E24</f>
        <v>Klimešová Miroslava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0" customFormat="1" ht="29.25" customHeight="1">
      <c r="A120" s="165"/>
      <c r="B120" s="166"/>
      <c r="C120" s="167" t="s">
        <v>157</v>
      </c>
      <c r="D120" s="168" t="s">
        <v>62</v>
      </c>
      <c r="E120" s="168" t="s">
        <v>58</v>
      </c>
      <c r="F120" s="168" t="s">
        <v>59</v>
      </c>
      <c r="G120" s="168" t="s">
        <v>158</v>
      </c>
      <c r="H120" s="168" t="s">
        <v>159</v>
      </c>
      <c r="I120" s="168" t="s">
        <v>160</v>
      </c>
      <c r="J120" s="168" t="s">
        <v>118</v>
      </c>
      <c r="K120" s="169" t="s">
        <v>161</v>
      </c>
      <c r="L120" s="170"/>
      <c r="M120" s="75" t="s">
        <v>1</v>
      </c>
      <c r="N120" s="76" t="s">
        <v>41</v>
      </c>
      <c r="O120" s="76" t="s">
        <v>162</v>
      </c>
      <c r="P120" s="76" t="s">
        <v>163</v>
      </c>
      <c r="Q120" s="76" t="s">
        <v>164</v>
      </c>
      <c r="R120" s="76" t="s">
        <v>165</v>
      </c>
      <c r="S120" s="76" t="s">
        <v>166</v>
      </c>
      <c r="T120" s="77" t="s">
        <v>167</v>
      </c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</row>
    <row r="121" spans="1:65" s="1" customFormat="1" ht="22.9" customHeight="1">
      <c r="A121" s="34"/>
      <c r="B121" s="35"/>
      <c r="C121" s="82" t="s">
        <v>168</v>
      </c>
      <c r="D121" s="36"/>
      <c r="E121" s="36"/>
      <c r="F121" s="36"/>
      <c r="G121" s="36"/>
      <c r="H121" s="36"/>
      <c r="I121" s="36"/>
      <c r="J121" s="171">
        <f>BK121</f>
        <v>425616.72000000003</v>
      </c>
      <c r="K121" s="36"/>
      <c r="L121" s="39"/>
      <c r="M121" s="78"/>
      <c r="N121" s="172"/>
      <c r="O121" s="79"/>
      <c r="P121" s="173">
        <f>P122+P247+P264</f>
        <v>0</v>
      </c>
      <c r="Q121" s="79"/>
      <c r="R121" s="173">
        <f>R122+R247+R264</f>
        <v>0.42514050000000003</v>
      </c>
      <c r="S121" s="79"/>
      <c r="T121" s="174">
        <f>T122+T247+T264</f>
        <v>6.8599999999999994E-2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76</v>
      </c>
      <c r="AU121" s="17" t="s">
        <v>120</v>
      </c>
      <c r="BK121" s="175">
        <f>BK122+BK247+BK264</f>
        <v>425616.72000000003</v>
      </c>
    </row>
    <row r="122" spans="1:65" s="11" customFormat="1" ht="25.9" customHeight="1">
      <c r="B122" s="176"/>
      <c r="C122" s="177"/>
      <c r="D122" s="178" t="s">
        <v>76</v>
      </c>
      <c r="E122" s="179" t="s">
        <v>1011</v>
      </c>
      <c r="F122" s="179" t="s">
        <v>1012</v>
      </c>
      <c r="G122" s="177"/>
      <c r="H122" s="177"/>
      <c r="I122" s="180"/>
      <c r="J122" s="181">
        <f>BK122</f>
        <v>386446.4</v>
      </c>
      <c r="K122" s="177"/>
      <c r="L122" s="182"/>
      <c r="M122" s="183"/>
      <c r="N122" s="184"/>
      <c r="O122" s="184"/>
      <c r="P122" s="185">
        <f>P123</f>
        <v>0</v>
      </c>
      <c r="Q122" s="184"/>
      <c r="R122" s="185">
        <f>R123</f>
        <v>0.31851300000000005</v>
      </c>
      <c r="S122" s="184"/>
      <c r="T122" s="186">
        <f>T123</f>
        <v>0</v>
      </c>
      <c r="AR122" s="187" t="s">
        <v>87</v>
      </c>
      <c r="AT122" s="188" t="s">
        <v>76</v>
      </c>
      <c r="AU122" s="188" t="s">
        <v>77</v>
      </c>
      <c r="AY122" s="187" t="s">
        <v>171</v>
      </c>
      <c r="BK122" s="189">
        <f>BK123</f>
        <v>386446.4</v>
      </c>
    </row>
    <row r="123" spans="1:65" s="11" customFormat="1" ht="22.9" customHeight="1">
      <c r="B123" s="176"/>
      <c r="C123" s="177"/>
      <c r="D123" s="178" t="s">
        <v>76</v>
      </c>
      <c r="E123" s="190" t="s">
        <v>2415</v>
      </c>
      <c r="F123" s="190" t="s">
        <v>2416</v>
      </c>
      <c r="G123" s="177"/>
      <c r="H123" s="177"/>
      <c r="I123" s="180"/>
      <c r="J123" s="191">
        <f>BK123</f>
        <v>386446.4</v>
      </c>
      <c r="K123" s="177"/>
      <c r="L123" s="182"/>
      <c r="M123" s="183"/>
      <c r="N123" s="184"/>
      <c r="O123" s="184"/>
      <c r="P123" s="185">
        <f>SUM(P124:P246)</f>
        <v>0</v>
      </c>
      <c r="Q123" s="184"/>
      <c r="R123" s="185">
        <f>SUM(R124:R246)</f>
        <v>0.31851300000000005</v>
      </c>
      <c r="S123" s="184"/>
      <c r="T123" s="186">
        <f>SUM(T124:T246)</f>
        <v>0</v>
      </c>
      <c r="AR123" s="187" t="s">
        <v>87</v>
      </c>
      <c r="AT123" s="188" t="s">
        <v>76</v>
      </c>
      <c r="AU123" s="188" t="s">
        <v>85</v>
      </c>
      <c r="AY123" s="187" t="s">
        <v>171</v>
      </c>
      <c r="BK123" s="189">
        <f>SUM(BK124:BK246)</f>
        <v>386446.4</v>
      </c>
    </row>
    <row r="124" spans="1:65" s="1" customFormat="1" ht="16.5" customHeight="1">
      <c r="A124" s="34"/>
      <c r="B124" s="35"/>
      <c r="C124" s="192" t="s">
        <v>186</v>
      </c>
      <c r="D124" s="192" t="s">
        <v>173</v>
      </c>
      <c r="E124" s="193" t="s">
        <v>2417</v>
      </c>
      <c r="F124" s="194" t="s">
        <v>2418</v>
      </c>
      <c r="G124" s="195" t="s">
        <v>308</v>
      </c>
      <c r="H124" s="196">
        <v>4</v>
      </c>
      <c r="I124" s="197">
        <v>72</v>
      </c>
      <c r="J124" s="196">
        <f t="shared" ref="J124:J131" si="0">ROUND(I124*H124,2)</f>
        <v>288</v>
      </c>
      <c r="K124" s="194" t="s">
        <v>177</v>
      </c>
      <c r="L124" s="39"/>
      <c r="M124" s="198" t="s">
        <v>1</v>
      </c>
      <c r="N124" s="199" t="s">
        <v>42</v>
      </c>
      <c r="O124" s="71"/>
      <c r="P124" s="200">
        <f t="shared" ref="P124:P131" si="1">O124*H124</f>
        <v>0</v>
      </c>
      <c r="Q124" s="200">
        <v>0</v>
      </c>
      <c r="R124" s="200">
        <f t="shared" ref="R124:R131" si="2">Q124*H124</f>
        <v>0</v>
      </c>
      <c r="S124" s="200">
        <v>0</v>
      </c>
      <c r="T124" s="201">
        <f t="shared" ref="T124:T131" si="3"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02" t="s">
        <v>264</v>
      </c>
      <c r="AT124" s="202" t="s">
        <v>173</v>
      </c>
      <c r="AU124" s="202" t="s">
        <v>87</v>
      </c>
      <c r="AY124" s="17" t="s">
        <v>171</v>
      </c>
      <c r="BE124" s="203">
        <f t="shared" ref="BE124:BE131" si="4">IF(N124="základní",J124,0)</f>
        <v>288</v>
      </c>
      <c r="BF124" s="203">
        <f t="shared" ref="BF124:BF131" si="5">IF(N124="snížená",J124,0)</f>
        <v>0</v>
      </c>
      <c r="BG124" s="203">
        <f t="shared" ref="BG124:BG131" si="6">IF(N124="zákl. přenesená",J124,0)</f>
        <v>0</v>
      </c>
      <c r="BH124" s="203">
        <f t="shared" ref="BH124:BH131" si="7">IF(N124="sníž. přenesená",J124,0)</f>
        <v>0</v>
      </c>
      <c r="BI124" s="203">
        <f t="shared" ref="BI124:BI131" si="8">IF(N124="nulová",J124,0)</f>
        <v>0</v>
      </c>
      <c r="BJ124" s="17" t="s">
        <v>85</v>
      </c>
      <c r="BK124" s="203">
        <f t="shared" ref="BK124:BK131" si="9">ROUND(I124*H124,2)</f>
        <v>288</v>
      </c>
      <c r="BL124" s="17" t="s">
        <v>264</v>
      </c>
      <c r="BM124" s="202" t="s">
        <v>2419</v>
      </c>
    </row>
    <row r="125" spans="1:65" s="1" customFormat="1" ht="24.2" customHeight="1">
      <c r="A125" s="34"/>
      <c r="B125" s="35"/>
      <c r="C125" s="237" t="s">
        <v>178</v>
      </c>
      <c r="D125" s="237" t="s">
        <v>212</v>
      </c>
      <c r="E125" s="238" t="s">
        <v>2420</v>
      </c>
      <c r="F125" s="239" t="s">
        <v>2421</v>
      </c>
      <c r="G125" s="240" t="s">
        <v>308</v>
      </c>
      <c r="H125" s="241">
        <v>4</v>
      </c>
      <c r="I125" s="242">
        <v>18</v>
      </c>
      <c r="J125" s="241">
        <f t="shared" si="0"/>
        <v>72</v>
      </c>
      <c r="K125" s="239" t="s">
        <v>177</v>
      </c>
      <c r="L125" s="243"/>
      <c r="M125" s="244" t="s">
        <v>1</v>
      </c>
      <c r="N125" s="245" t="s">
        <v>42</v>
      </c>
      <c r="O125" s="71"/>
      <c r="P125" s="200">
        <f t="shared" si="1"/>
        <v>0</v>
      </c>
      <c r="Q125" s="200">
        <v>4.0000000000000003E-5</v>
      </c>
      <c r="R125" s="200">
        <f t="shared" si="2"/>
        <v>1.6000000000000001E-4</v>
      </c>
      <c r="S125" s="200">
        <v>0</v>
      </c>
      <c r="T125" s="201">
        <f t="shared" si="3"/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2" t="s">
        <v>360</v>
      </c>
      <c r="AT125" s="202" t="s">
        <v>212</v>
      </c>
      <c r="AU125" s="202" t="s">
        <v>87</v>
      </c>
      <c r="AY125" s="17" t="s">
        <v>171</v>
      </c>
      <c r="BE125" s="203">
        <f t="shared" si="4"/>
        <v>72</v>
      </c>
      <c r="BF125" s="203">
        <f t="shared" si="5"/>
        <v>0</v>
      </c>
      <c r="BG125" s="203">
        <f t="shared" si="6"/>
        <v>0</v>
      </c>
      <c r="BH125" s="203">
        <f t="shared" si="7"/>
        <v>0</v>
      </c>
      <c r="BI125" s="203">
        <f t="shared" si="8"/>
        <v>0</v>
      </c>
      <c r="BJ125" s="17" t="s">
        <v>85</v>
      </c>
      <c r="BK125" s="203">
        <f t="shared" si="9"/>
        <v>72</v>
      </c>
      <c r="BL125" s="17" t="s">
        <v>264</v>
      </c>
      <c r="BM125" s="202" t="s">
        <v>2422</v>
      </c>
    </row>
    <row r="126" spans="1:65" s="1" customFormat="1" ht="21.75" customHeight="1">
      <c r="A126" s="34"/>
      <c r="B126" s="35"/>
      <c r="C126" s="192" t="s">
        <v>85</v>
      </c>
      <c r="D126" s="192" t="s">
        <v>173</v>
      </c>
      <c r="E126" s="193" t="s">
        <v>2423</v>
      </c>
      <c r="F126" s="194" t="s">
        <v>2424</v>
      </c>
      <c r="G126" s="195" t="s">
        <v>308</v>
      </c>
      <c r="H126" s="196">
        <v>70</v>
      </c>
      <c r="I126" s="197">
        <v>72</v>
      </c>
      <c r="J126" s="196">
        <f t="shared" si="0"/>
        <v>5040</v>
      </c>
      <c r="K126" s="194" t="s">
        <v>177</v>
      </c>
      <c r="L126" s="39"/>
      <c r="M126" s="198" t="s">
        <v>1</v>
      </c>
      <c r="N126" s="199" t="s">
        <v>42</v>
      </c>
      <c r="O126" s="71"/>
      <c r="P126" s="200">
        <f t="shared" si="1"/>
        <v>0</v>
      </c>
      <c r="Q126" s="200">
        <v>0</v>
      </c>
      <c r="R126" s="200">
        <f t="shared" si="2"/>
        <v>0</v>
      </c>
      <c r="S126" s="200">
        <v>0</v>
      </c>
      <c r="T126" s="201">
        <f t="shared" si="3"/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2" t="s">
        <v>264</v>
      </c>
      <c r="AT126" s="202" t="s">
        <v>173</v>
      </c>
      <c r="AU126" s="202" t="s">
        <v>87</v>
      </c>
      <c r="AY126" s="17" t="s">
        <v>171</v>
      </c>
      <c r="BE126" s="203">
        <f t="shared" si="4"/>
        <v>5040</v>
      </c>
      <c r="BF126" s="203">
        <f t="shared" si="5"/>
        <v>0</v>
      </c>
      <c r="BG126" s="203">
        <f t="shared" si="6"/>
        <v>0</v>
      </c>
      <c r="BH126" s="203">
        <f t="shared" si="7"/>
        <v>0</v>
      </c>
      <c r="BI126" s="203">
        <f t="shared" si="8"/>
        <v>0</v>
      </c>
      <c r="BJ126" s="17" t="s">
        <v>85</v>
      </c>
      <c r="BK126" s="203">
        <f t="shared" si="9"/>
        <v>5040</v>
      </c>
      <c r="BL126" s="17" t="s">
        <v>264</v>
      </c>
      <c r="BM126" s="202" t="s">
        <v>2425</v>
      </c>
    </row>
    <row r="127" spans="1:65" s="1" customFormat="1" ht="21.75" customHeight="1">
      <c r="A127" s="34"/>
      <c r="B127" s="35"/>
      <c r="C127" s="237" t="s">
        <v>87</v>
      </c>
      <c r="D127" s="237" t="s">
        <v>212</v>
      </c>
      <c r="E127" s="238" t="s">
        <v>2426</v>
      </c>
      <c r="F127" s="239" t="s">
        <v>2427</v>
      </c>
      <c r="G127" s="240" t="s">
        <v>308</v>
      </c>
      <c r="H127" s="241">
        <v>70</v>
      </c>
      <c r="I127" s="242">
        <v>11</v>
      </c>
      <c r="J127" s="241">
        <f t="shared" si="0"/>
        <v>770</v>
      </c>
      <c r="K127" s="239" t="s">
        <v>177</v>
      </c>
      <c r="L127" s="243"/>
      <c r="M127" s="244" t="s">
        <v>1</v>
      </c>
      <c r="N127" s="245" t="s">
        <v>42</v>
      </c>
      <c r="O127" s="71"/>
      <c r="P127" s="200">
        <f t="shared" si="1"/>
        <v>0</v>
      </c>
      <c r="Q127" s="200">
        <v>4.0000000000000003E-5</v>
      </c>
      <c r="R127" s="200">
        <f t="shared" si="2"/>
        <v>2.8000000000000004E-3</v>
      </c>
      <c r="S127" s="200">
        <v>0</v>
      </c>
      <c r="T127" s="201">
        <f t="shared" si="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2" t="s">
        <v>360</v>
      </c>
      <c r="AT127" s="202" t="s">
        <v>212</v>
      </c>
      <c r="AU127" s="202" t="s">
        <v>87</v>
      </c>
      <c r="AY127" s="17" t="s">
        <v>171</v>
      </c>
      <c r="BE127" s="203">
        <f t="shared" si="4"/>
        <v>770</v>
      </c>
      <c r="BF127" s="203">
        <f t="shared" si="5"/>
        <v>0</v>
      </c>
      <c r="BG127" s="203">
        <f t="shared" si="6"/>
        <v>0</v>
      </c>
      <c r="BH127" s="203">
        <f t="shared" si="7"/>
        <v>0</v>
      </c>
      <c r="BI127" s="203">
        <f t="shared" si="8"/>
        <v>0</v>
      </c>
      <c r="BJ127" s="17" t="s">
        <v>85</v>
      </c>
      <c r="BK127" s="203">
        <f t="shared" si="9"/>
        <v>770</v>
      </c>
      <c r="BL127" s="17" t="s">
        <v>264</v>
      </c>
      <c r="BM127" s="202" t="s">
        <v>2428</v>
      </c>
    </row>
    <row r="128" spans="1:65" s="1" customFormat="1" ht="16.5" customHeight="1">
      <c r="A128" s="34"/>
      <c r="B128" s="35"/>
      <c r="C128" s="192" t="s">
        <v>195</v>
      </c>
      <c r="D128" s="192" t="s">
        <v>173</v>
      </c>
      <c r="E128" s="193" t="s">
        <v>2429</v>
      </c>
      <c r="F128" s="194" t="s">
        <v>2430</v>
      </c>
      <c r="G128" s="195" t="s">
        <v>308</v>
      </c>
      <c r="H128" s="196">
        <v>55</v>
      </c>
      <c r="I128" s="197">
        <v>72</v>
      </c>
      <c r="J128" s="196">
        <f t="shared" si="0"/>
        <v>3960</v>
      </c>
      <c r="K128" s="194" t="s">
        <v>177</v>
      </c>
      <c r="L128" s="39"/>
      <c r="M128" s="198" t="s">
        <v>1</v>
      </c>
      <c r="N128" s="199" t="s">
        <v>42</v>
      </c>
      <c r="O128" s="71"/>
      <c r="P128" s="200">
        <f t="shared" si="1"/>
        <v>0</v>
      </c>
      <c r="Q128" s="200">
        <v>0</v>
      </c>
      <c r="R128" s="200">
        <f t="shared" si="2"/>
        <v>0</v>
      </c>
      <c r="S128" s="200">
        <v>0</v>
      </c>
      <c r="T128" s="201">
        <f t="shared" si="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2" t="s">
        <v>264</v>
      </c>
      <c r="AT128" s="202" t="s">
        <v>173</v>
      </c>
      <c r="AU128" s="202" t="s">
        <v>87</v>
      </c>
      <c r="AY128" s="17" t="s">
        <v>171</v>
      </c>
      <c r="BE128" s="203">
        <f t="shared" si="4"/>
        <v>3960</v>
      </c>
      <c r="BF128" s="203">
        <f t="shared" si="5"/>
        <v>0</v>
      </c>
      <c r="BG128" s="203">
        <f t="shared" si="6"/>
        <v>0</v>
      </c>
      <c r="BH128" s="203">
        <f t="shared" si="7"/>
        <v>0</v>
      </c>
      <c r="BI128" s="203">
        <f t="shared" si="8"/>
        <v>0</v>
      </c>
      <c r="BJ128" s="17" t="s">
        <v>85</v>
      </c>
      <c r="BK128" s="203">
        <f t="shared" si="9"/>
        <v>3960</v>
      </c>
      <c r="BL128" s="17" t="s">
        <v>264</v>
      </c>
      <c r="BM128" s="202" t="s">
        <v>2431</v>
      </c>
    </row>
    <row r="129" spans="1:65" s="1" customFormat="1" ht="24.2" customHeight="1">
      <c r="A129" s="34"/>
      <c r="B129" s="35"/>
      <c r="C129" s="237" t="s">
        <v>201</v>
      </c>
      <c r="D129" s="237" t="s">
        <v>212</v>
      </c>
      <c r="E129" s="238" t="s">
        <v>2432</v>
      </c>
      <c r="F129" s="239" t="s">
        <v>2433</v>
      </c>
      <c r="G129" s="240" t="s">
        <v>308</v>
      </c>
      <c r="H129" s="241">
        <v>55</v>
      </c>
      <c r="I129" s="242">
        <v>66</v>
      </c>
      <c r="J129" s="241">
        <f t="shared" si="0"/>
        <v>3630</v>
      </c>
      <c r="K129" s="239" t="s">
        <v>177</v>
      </c>
      <c r="L129" s="243"/>
      <c r="M129" s="244" t="s">
        <v>1</v>
      </c>
      <c r="N129" s="245" t="s">
        <v>42</v>
      </c>
      <c r="O129" s="71"/>
      <c r="P129" s="200">
        <f t="shared" si="1"/>
        <v>0</v>
      </c>
      <c r="Q129" s="200">
        <v>9.0000000000000006E-5</v>
      </c>
      <c r="R129" s="200">
        <f t="shared" si="2"/>
        <v>4.9500000000000004E-3</v>
      </c>
      <c r="S129" s="200">
        <v>0</v>
      </c>
      <c r="T129" s="201">
        <f t="shared" si="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2" t="s">
        <v>360</v>
      </c>
      <c r="AT129" s="202" t="s">
        <v>212</v>
      </c>
      <c r="AU129" s="202" t="s">
        <v>87</v>
      </c>
      <c r="AY129" s="17" t="s">
        <v>171</v>
      </c>
      <c r="BE129" s="203">
        <f t="shared" si="4"/>
        <v>3630</v>
      </c>
      <c r="BF129" s="203">
        <f t="shared" si="5"/>
        <v>0</v>
      </c>
      <c r="BG129" s="203">
        <f t="shared" si="6"/>
        <v>0</v>
      </c>
      <c r="BH129" s="203">
        <f t="shared" si="7"/>
        <v>0</v>
      </c>
      <c r="BI129" s="203">
        <f t="shared" si="8"/>
        <v>0</v>
      </c>
      <c r="BJ129" s="17" t="s">
        <v>85</v>
      </c>
      <c r="BK129" s="203">
        <f t="shared" si="9"/>
        <v>3630</v>
      </c>
      <c r="BL129" s="17" t="s">
        <v>264</v>
      </c>
      <c r="BM129" s="202" t="s">
        <v>2434</v>
      </c>
    </row>
    <row r="130" spans="1:65" s="1" customFormat="1" ht="24.2" customHeight="1">
      <c r="A130" s="34"/>
      <c r="B130" s="35"/>
      <c r="C130" s="192" t="s">
        <v>284</v>
      </c>
      <c r="D130" s="192" t="s">
        <v>173</v>
      </c>
      <c r="E130" s="193" t="s">
        <v>2435</v>
      </c>
      <c r="F130" s="194" t="s">
        <v>2436</v>
      </c>
      <c r="G130" s="195" t="s">
        <v>282</v>
      </c>
      <c r="H130" s="196">
        <v>25</v>
      </c>
      <c r="I130" s="197">
        <v>18</v>
      </c>
      <c r="J130" s="196">
        <f t="shared" si="0"/>
        <v>450</v>
      </c>
      <c r="K130" s="194" t="s">
        <v>177</v>
      </c>
      <c r="L130" s="39"/>
      <c r="M130" s="198" t="s">
        <v>1</v>
      </c>
      <c r="N130" s="199" t="s">
        <v>42</v>
      </c>
      <c r="O130" s="71"/>
      <c r="P130" s="200">
        <f t="shared" si="1"/>
        <v>0</v>
      </c>
      <c r="Q130" s="200">
        <v>0</v>
      </c>
      <c r="R130" s="200">
        <f t="shared" si="2"/>
        <v>0</v>
      </c>
      <c r="S130" s="200">
        <v>0</v>
      </c>
      <c r="T130" s="201">
        <f t="shared" si="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2" t="s">
        <v>264</v>
      </c>
      <c r="AT130" s="202" t="s">
        <v>173</v>
      </c>
      <c r="AU130" s="202" t="s">
        <v>87</v>
      </c>
      <c r="AY130" s="17" t="s">
        <v>171</v>
      </c>
      <c r="BE130" s="203">
        <f t="shared" si="4"/>
        <v>450</v>
      </c>
      <c r="BF130" s="203">
        <f t="shared" si="5"/>
        <v>0</v>
      </c>
      <c r="BG130" s="203">
        <f t="shared" si="6"/>
        <v>0</v>
      </c>
      <c r="BH130" s="203">
        <f t="shared" si="7"/>
        <v>0</v>
      </c>
      <c r="BI130" s="203">
        <f t="shared" si="8"/>
        <v>0</v>
      </c>
      <c r="BJ130" s="17" t="s">
        <v>85</v>
      </c>
      <c r="BK130" s="203">
        <f t="shared" si="9"/>
        <v>450</v>
      </c>
      <c r="BL130" s="17" t="s">
        <v>264</v>
      </c>
      <c r="BM130" s="202" t="s">
        <v>2437</v>
      </c>
    </row>
    <row r="131" spans="1:65" s="1" customFormat="1" ht="24.2" customHeight="1">
      <c r="A131" s="34"/>
      <c r="B131" s="35"/>
      <c r="C131" s="237" t="s">
        <v>290</v>
      </c>
      <c r="D131" s="237" t="s">
        <v>212</v>
      </c>
      <c r="E131" s="238" t="s">
        <v>2438</v>
      </c>
      <c r="F131" s="239" t="s">
        <v>2439</v>
      </c>
      <c r="G131" s="240" t="s">
        <v>282</v>
      </c>
      <c r="H131" s="241">
        <v>28.75</v>
      </c>
      <c r="I131" s="242">
        <v>27</v>
      </c>
      <c r="J131" s="241">
        <f t="shared" si="0"/>
        <v>776.25</v>
      </c>
      <c r="K131" s="239" t="s">
        <v>177</v>
      </c>
      <c r="L131" s="243"/>
      <c r="M131" s="244" t="s">
        <v>1</v>
      </c>
      <c r="N131" s="245" t="s">
        <v>42</v>
      </c>
      <c r="O131" s="71"/>
      <c r="P131" s="200">
        <f t="shared" si="1"/>
        <v>0</v>
      </c>
      <c r="Q131" s="200">
        <v>6.9999999999999994E-5</v>
      </c>
      <c r="R131" s="200">
        <f t="shared" si="2"/>
        <v>2.0125E-3</v>
      </c>
      <c r="S131" s="200">
        <v>0</v>
      </c>
      <c r="T131" s="201">
        <f t="shared" si="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2" t="s">
        <v>360</v>
      </c>
      <c r="AT131" s="202" t="s">
        <v>212</v>
      </c>
      <c r="AU131" s="202" t="s">
        <v>87</v>
      </c>
      <c r="AY131" s="17" t="s">
        <v>171</v>
      </c>
      <c r="BE131" s="203">
        <f t="shared" si="4"/>
        <v>776.25</v>
      </c>
      <c r="BF131" s="203">
        <f t="shared" si="5"/>
        <v>0</v>
      </c>
      <c r="BG131" s="203">
        <f t="shared" si="6"/>
        <v>0</v>
      </c>
      <c r="BH131" s="203">
        <f t="shared" si="7"/>
        <v>0</v>
      </c>
      <c r="BI131" s="203">
        <f t="shared" si="8"/>
        <v>0</v>
      </c>
      <c r="BJ131" s="17" t="s">
        <v>85</v>
      </c>
      <c r="BK131" s="203">
        <f t="shared" si="9"/>
        <v>776.25</v>
      </c>
      <c r="BL131" s="17" t="s">
        <v>264</v>
      </c>
      <c r="BM131" s="202" t="s">
        <v>2440</v>
      </c>
    </row>
    <row r="132" spans="1:65" s="13" customFormat="1" ht="11.25">
      <c r="B132" s="215"/>
      <c r="C132" s="216"/>
      <c r="D132" s="206" t="s">
        <v>180</v>
      </c>
      <c r="E132" s="216"/>
      <c r="F132" s="218" t="s">
        <v>2441</v>
      </c>
      <c r="G132" s="216"/>
      <c r="H132" s="219">
        <v>28.75</v>
      </c>
      <c r="I132" s="220"/>
      <c r="J132" s="216"/>
      <c r="K132" s="216"/>
      <c r="L132" s="221"/>
      <c r="M132" s="222"/>
      <c r="N132" s="223"/>
      <c r="O132" s="223"/>
      <c r="P132" s="223"/>
      <c r="Q132" s="223"/>
      <c r="R132" s="223"/>
      <c r="S132" s="223"/>
      <c r="T132" s="224"/>
      <c r="AT132" s="225" t="s">
        <v>180</v>
      </c>
      <c r="AU132" s="225" t="s">
        <v>87</v>
      </c>
      <c r="AV132" s="13" t="s">
        <v>87</v>
      </c>
      <c r="AW132" s="13" t="s">
        <v>4</v>
      </c>
      <c r="AX132" s="13" t="s">
        <v>85</v>
      </c>
      <c r="AY132" s="225" t="s">
        <v>171</v>
      </c>
    </row>
    <row r="133" spans="1:65" s="1" customFormat="1" ht="24.2" customHeight="1">
      <c r="A133" s="34"/>
      <c r="B133" s="35"/>
      <c r="C133" s="192" t="s">
        <v>271</v>
      </c>
      <c r="D133" s="192" t="s">
        <v>173</v>
      </c>
      <c r="E133" s="193" t="s">
        <v>2442</v>
      </c>
      <c r="F133" s="194" t="s">
        <v>2443</v>
      </c>
      <c r="G133" s="195" t="s">
        <v>282</v>
      </c>
      <c r="H133" s="196">
        <v>20</v>
      </c>
      <c r="I133" s="197">
        <v>27</v>
      </c>
      <c r="J133" s="196">
        <f>ROUND(I133*H133,2)</f>
        <v>540</v>
      </c>
      <c r="K133" s="194" t="s">
        <v>177</v>
      </c>
      <c r="L133" s="39"/>
      <c r="M133" s="198" t="s">
        <v>1</v>
      </c>
      <c r="N133" s="199" t="s">
        <v>42</v>
      </c>
      <c r="O133" s="71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2" t="s">
        <v>264</v>
      </c>
      <c r="AT133" s="202" t="s">
        <v>173</v>
      </c>
      <c r="AU133" s="202" t="s">
        <v>87</v>
      </c>
      <c r="AY133" s="17" t="s">
        <v>171</v>
      </c>
      <c r="BE133" s="203">
        <f>IF(N133="základní",J133,0)</f>
        <v>540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7" t="s">
        <v>85</v>
      </c>
      <c r="BK133" s="203">
        <f>ROUND(I133*H133,2)</f>
        <v>540</v>
      </c>
      <c r="BL133" s="17" t="s">
        <v>264</v>
      </c>
      <c r="BM133" s="202" t="s">
        <v>2444</v>
      </c>
    </row>
    <row r="134" spans="1:65" s="1" customFormat="1" ht="24.2" customHeight="1">
      <c r="A134" s="34"/>
      <c r="B134" s="35"/>
      <c r="C134" s="237" t="s">
        <v>279</v>
      </c>
      <c r="D134" s="237" t="s">
        <v>212</v>
      </c>
      <c r="E134" s="238" t="s">
        <v>2445</v>
      </c>
      <c r="F134" s="239" t="s">
        <v>2446</v>
      </c>
      <c r="G134" s="240" t="s">
        <v>282</v>
      </c>
      <c r="H134" s="241">
        <v>23</v>
      </c>
      <c r="I134" s="242">
        <v>65</v>
      </c>
      <c r="J134" s="241">
        <f>ROUND(I134*H134,2)</f>
        <v>1495</v>
      </c>
      <c r="K134" s="239" t="s">
        <v>177</v>
      </c>
      <c r="L134" s="243"/>
      <c r="M134" s="244" t="s">
        <v>1</v>
      </c>
      <c r="N134" s="245" t="s">
        <v>42</v>
      </c>
      <c r="O134" s="71"/>
      <c r="P134" s="200">
        <f>O134*H134</f>
        <v>0</v>
      </c>
      <c r="Q134" s="200">
        <v>1.7000000000000001E-4</v>
      </c>
      <c r="R134" s="200">
        <f>Q134*H134</f>
        <v>3.9100000000000003E-3</v>
      </c>
      <c r="S134" s="200">
        <v>0</v>
      </c>
      <c r="T134" s="201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2" t="s">
        <v>360</v>
      </c>
      <c r="AT134" s="202" t="s">
        <v>212</v>
      </c>
      <c r="AU134" s="202" t="s">
        <v>87</v>
      </c>
      <c r="AY134" s="17" t="s">
        <v>171</v>
      </c>
      <c r="BE134" s="203">
        <f>IF(N134="základní",J134,0)</f>
        <v>1495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7" t="s">
        <v>85</v>
      </c>
      <c r="BK134" s="203">
        <f>ROUND(I134*H134,2)</f>
        <v>1495</v>
      </c>
      <c r="BL134" s="17" t="s">
        <v>264</v>
      </c>
      <c r="BM134" s="202" t="s">
        <v>2447</v>
      </c>
    </row>
    <row r="135" spans="1:65" s="13" customFormat="1" ht="11.25">
      <c r="B135" s="215"/>
      <c r="C135" s="216"/>
      <c r="D135" s="206" t="s">
        <v>180</v>
      </c>
      <c r="E135" s="216"/>
      <c r="F135" s="218" t="s">
        <v>2448</v>
      </c>
      <c r="G135" s="216"/>
      <c r="H135" s="219">
        <v>23</v>
      </c>
      <c r="I135" s="220"/>
      <c r="J135" s="216"/>
      <c r="K135" s="216"/>
      <c r="L135" s="221"/>
      <c r="M135" s="222"/>
      <c r="N135" s="223"/>
      <c r="O135" s="223"/>
      <c r="P135" s="223"/>
      <c r="Q135" s="223"/>
      <c r="R135" s="223"/>
      <c r="S135" s="223"/>
      <c r="T135" s="224"/>
      <c r="AT135" s="225" t="s">
        <v>180</v>
      </c>
      <c r="AU135" s="225" t="s">
        <v>87</v>
      </c>
      <c r="AV135" s="13" t="s">
        <v>87</v>
      </c>
      <c r="AW135" s="13" t="s">
        <v>4</v>
      </c>
      <c r="AX135" s="13" t="s">
        <v>85</v>
      </c>
      <c r="AY135" s="225" t="s">
        <v>171</v>
      </c>
    </row>
    <row r="136" spans="1:65" s="1" customFormat="1" ht="24.2" customHeight="1">
      <c r="A136" s="34"/>
      <c r="B136" s="35"/>
      <c r="C136" s="192" t="s">
        <v>254</v>
      </c>
      <c r="D136" s="192" t="s">
        <v>173</v>
      </c>
      <c r="E136" s="193" t="s">
        <v>2449</v>
      </c>
      <c r="F136" s="194" t="s">
        <v>2450</v>
      </c>
      <c r="G136" s="195" t="s">
        <v>282</v>
      </c>
      <c r="H136" s="196">
        <v>575</v>
      </c>
      <c r="I136" s="197">
        <v>28</v>
      </c>
      <c r="J136" s="196">
        <f>ROUND(I136*H136,2)</f>
        <v>16100</v>
      </c>
      <c r="K136" s="194" t="s">
        <v>177</v>
      </c>
      <c r="L136" s="39"/>
      <c r="M136" s="198" t="s">
        <v>1</v>
      </c>
      <c r="N136" s="199" t="s">
        <v>42</v>
      </c>
      <c r="O136" s="71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2" t="s">
        <v>264</v>
      </c>
      <c r="AT136" s="202" t="s">
        <v>173</v>
      </c>
      <c r="AU136" s="202" t="s">
        <v>87</v>
      </c>
      <c r="AY136" s="17" t="s">
        <v>171</v>
      </c>
      <c r="BE136" s="203">
        <f>IF(N136="základní",J136,0)</f>
        <v>16100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7" t="s">
        <v>85</v>
      </c>
      <c r="BK136" s="203">
        <f>ROUND(I136*H136,2)</f>
        <v>16100</v>
      </c>
      <c r="BL136" s="17" t="s">
        <v>264</v>
      </c>
      <c r="BM136" s="202" t="s">
        <v>2451</v>
      </c>
    </row>
    <row r="137" spans="1:65" s="1" customFormat="1" ht="24.2" customHeight="1">
      <c r="A137" s="34"/>
      <c r="B137" s="35"/>
      <c r="C137" s="237" t="s">
        <v>8</v>
      </c>
      <c r="D137" s="237" t="s">
        <v>212</v>
      </c>
      <c r="E137" s="238" t="s">
        <v>2452</v>
      </c>
      <c r="F137" s="239" t="s">
        <v>2453</v>
      </c>
      <c r="G137" s="240" t="s">
        <v>282</v>
      </c>
      <c r="H137" s="241">
        <v>598</v>
      </c>
      <c r="I137" s="242">
        <v>20</v>
      </c>
      <c r="J137" s="241">
        <f>ROUND(I137*H137,2)</f>
        <v>11960</v>
      </c>
      <c r="K137" s="239" t="s">
        <v>177</v>
      </c>
      <c r="L137" s="243"/>
      <c r="M137" s="244" t="s">
        <v>1</v>
      </c>
      <c r="N137" s="245" t="s">
        <v>42</v>
      </c>
      <c r="O137" s="71"/>
      <c r="P137" s="200">
        <f>O137*H137</f>
        <v>0</v>
      </c>
      <c r="Q137" s="200">
        <v>1.2E-4</v>
      </c>
      <c r="R137" s="200">
        <f>Q137*H137</f>
        <v>7.1760000000000004E-2</v>
      </c>
      <c r="S137" s="200">
        <v>0</v>
      </c>
      <c r="T137" s="201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2" t="s">
        <v>360</v>
      </c>
      <c r="AT137" s="202" t="s">
        <v>212</v>
      </c>
      <c r="AU137" s="202" t="s">
        <v>87</v>
      </c>
      <c r="AY137" s="17" t="s">
        <v>171</v>
      </c>
      <c r="BE137" s="203">
        <f>IF(N137="základní",J137,0)</f>
        <v>11960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7" t="s">
        <v>85</v>
      </c>
      <c r="BK137" s="203">
        <f>ROUND(I137*H137,2)</f>
        <v>11960</v>
      </c>
      <c r="BL137" s="17" t="s">
        <v>264</v>
      </c>
      <c r="BM137" s="202" t="s">
        <v>2454</v>
      </c>
    </row>
    <row r="138" spans="1:65" s="13" customFormat="1" ht="11.25">
      <c r="B138" s="215"/>
      <c r="C138" s="216"/>
      <c r="D138" s="206" t="s">
        <v>180</v>
      </c>
      <c r="E138" s="216"/>
      <c r="F138" s="218" t="s">
        <v>2455</v>
      </c>
      <c r="G138" s="216"/>
      <c r="H138" s="219">
        <v>598</v>
      </c>
      <c r="I138" s="220"/>
      <c r="J138" s="216"/>
      <c r="K138" s="216"/>
      <c r="L138" s="221"/>
      <c r="M138" s="222"/>
      <c r="N138" s="223"/>
      <c r="O138" s="223"/>
      <c r="P138" s="223"/>
      <c r="Q138" s="223"/>
      <c r="R138" s="223"/>
      <c r="S138" s="223"/>
      <c r="T138" s="224"/>
      <c r="AT138" s="225" t="s">
        <v>180</v>
      </c>
      <c r="AU138" s="225" t="s">
        <v>87</v>
      </c>
      <c r="AV138" s="13" t="s">
        <v>87</v>
      </c>
      <c r="AW138" s="13" t="s">
        <v>4</v>
      </c>
      <c r="AX138" s="13" t="s">
        <v>85</v>
      </c>
      <c r="AY138" s="225" t="s">
        <v>171</v>
      </c>
    </row>
    <row r="139" spans="1:65" s="1" customFormat="1" ht="16.5" customHeight="1">
      <c r="A139" s="34"/>
      <c r="B139" s="35"/>
      <c r="C139" s="237" t="s">
        <v>264</v>
      </c>
      <c r="D139" s="237" t="s">
        <v>212</v>
      </c>
      <c r="E139" s="238" t="s">
        <v>2456</v>
      </c>
      <c r="F139" s="239" t="s">
        <v>2457</v>
      </c>
      <c r="G139" s="240" t="s">
        <v>282</v>
      </c>
      <c r="H139" s="241">
        <v>55</v>
      </c>
      <c r="I139" s="242">
        <v>20</v>
      </c>
      <c r="J139" s="241">
        <f>ROUND(I139*H139,2)</f>
        <v>1100</v>
      </c>
      <c r="K139" s="239" t="s">
        <v>1</v>
      </c>
      <c r="L139" s="243"/>
      <c r="M139" s="244" t="s">
        <v>1</v>
      </c>
      <c r="N139" s="245" t="s">
        <v>42</v>
      </c>
      <c r="O139" s="71"/>
      <c r="P139" s="200">
        <f>O139*H139</f>
        <v>0</v>
      </c>
      <c r="Q139" s="200">
        <v>1.2E-4</v>
      </c>
      <c r="R139" s="200">
        <f>Q139*H139</f>
        <v>6.6E-3</v>
      </c>
      <c r="S139" s="200">
        <v>0</v>
      </c>
      <c r="T139" s="20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360</v>
      </c>
      <c r="AT139" s="202" t="s">
        <v>212</v>
      </c>
      <c r="AU139" s="202" t="s">
        <v>87</v>
      </c>
      <c r="AY139" s="17" t="s">
        <v>171</v>
      </c>
      <c r="BE139" s="203">
        <f>IF(N139="základní",J139,0)</f>
        <v>1100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7" t="s">
        <v>85</v>
      </c>
      <c r="BK139" s="203">
        <f>ROUND(I139*H139,2)</f>
        <v>1100</v>
      </c>
      <c r="BL139" s="17" t="s">
        <v>264</v>
      </c>
      <c r="BM139" s="202" t="s">
        <v>2458</v>
      </c>
    </row>
    <row r="140" spans="1:65" s="1" customFormat="1" ht="33" customHeight="1">
      <c r="A140" s="34"/>
      <c r="B140" s="35"/>
      <c r="C140" s="192" t="s">
        <v>243</v>
      </c>
      <c r="D140" s="192" t="s">
        <v>173</v>
      </c>
      <c r="E140" s="193" t="s">
        <v>2459</v>
      </c>
      <c r="F140" s="194" t="s">
        <v>2460</v>
      </c>
      <c r="G140" s="195" t="s">
        <v>282</v>
      </c>
      <c r="H140" s="196">
        <v>380</v>
      </c>
      <c r="I140" s="197">
        <v>29</v>
      </c>
      <c r="J140" s="196">
        <f>ROUND(I140*H140,2)</f>
        <v>11020</v>
      </c>
      <c r="K140" s="194" t="s">
        <v>177</v>
      </c>
      <c r="L140" s="39"/>
      <c r="M140" s="198" t="s">
        <v>1</v>
      </c>
      <c r="N140" s="199" t="s">
        <v>42</v>
      </c>
      <c r="O140" s="71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2" t="s">
        <v>264</v>
      </c>
      <c r="AT140" s="202" t="s">
        <v>173</v>
      </c>
      <c r="AU140" s="202" t="s">
        <v>87</v>
      </c>
      <c r="AY140" s="17" t="s">
        <v>171</v>
      </c>
      <c r="BE140" s="203">
        <f>IF(N140="základní",J140,0)</f>
        <v>11020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7" t="s">
        <v>85</v>
      </c>
      <c r="BK140" s="203">
        <f>ROUND(I140*H140,2)</f>
        <v>11020</v>
      </c>
      <c r="BL140" s="17" t="s">
        <v>264</v>
      </c>
      <c r="BM140" s="202" t="s">
        <v>2461</v>
      </c>
    </row>
    <row r="141" spans="1:65" s="1" customFormat="1" ht="24.2" customHeight="1">
      <c r="A141" s="34"/>
      <c r="B141" s="35"/>
      <c r="C141" s="237" t="s">
        <v>250</v>
      </c>
      <c r="D141" s="237" t="s">
        <v>212</v>
      </c>
      <c r="E141" s="238" t="s">
        <v>2462</v>
      </c>
      <c r="F141" s="239" t="s">
        <v>2463</v>
      </c>
      <c r="G141" s="240" t="s">
        <v>282</v>
      </c>
      <c r="H141" s="241">
        <v>437</v>
      </c>
      <c r="I141" s="242">
        <v>33</v>
      </c>
      <c r="J141" s="241">
        <f>ROUND(I141*H141,2)</f>
        <v>14421</v>
      </c>
      <c r="K141" s="239" t="s">
        <v>177</v>
      </c>
      <c r="L141" s="243"/>
      <c r="M141" s="244" t="s">
        <v>1</v>
      </c>
      <c r="N141" s="245" t="s">
        <v>42</v>
      </c>
      <c r="O141" s="71"/>
      <c r="P141" s="200">
        <f>O141*H141</f>
        <v>0</v>
      </c>
      <c r="Q141" s="200">
        <v>1.7000000000000001E-4</v>
      </c>
      <c r="R141" s="200">
        <f>Q141*H141</f>
        <v>7.4290000000000009E-2</v>
      </c>
      <c r="S141" s="200">
        <v>0</v>
      </c>
      <c r="T141" s="20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2" t="s">
        <v>360</v>
      </c>
      <c r="AT141" s="202" t="s">
        <v>212</v>
      </c>
      <c r="AU141" s="202" t="s">
        <v>87</v>
      </c>
      <c r="AY141" s="17" t="s">
        <v>171</v>
      </c>
      <c r="BE141" s="203">
        <f>IF(N141="základní",J141,0)</f>
        <v>14421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7" t="s">
        <v>85</v>
      </c>
      <c r="BK141" s="203">
        <f>ROUND(I141*H141,2)</f>
        <v>14421</v>
      </c>
      <c r="BL141" s="17" t="s">
        <v>264</v>
      </c>
      <c r="BM141" s="202" t="s">
        <v>2464</v>
      </c>
    </row>
    <row r="142" spans="1:65" s="13" customFormat="1" ht="11.25">
      <c r="B142" s="215"/>
      <c r="C142" s="216"/>
      <c r="D142" s="206" t="s">
        <v>180</v>
      </c>
      <c r="E142" s="216"/>
      <c r="F142" s="218" t="s">
        <v>2465</v>
      </c>
      <c r="G142" s="216"/>
      <c r="H142" s="219">
        <v>437</v>
      </c>
      <c r="I142" s="220"/>
      <c r="J142" s="216"/>
      <c r="K142" s="216"/>
      <c r="L142" s="221"/>
      <c r="M142" s="222"/>
      <c r="N142" s="223"/>
      <c r="O142" s="223"/>
      <c r="P142" s="223"/>
      <c r="Q142" s="223"/>
      <c r="R142" s="223"/>
      <c r="S142" s="223"/>
      <c r="T142" s="224"/>
      <c r="AT142" s="225" t="s">
        <v>180</v>
      </c>
      <c r="AU142" s="225" t="s">
        <v>87</v>
      </c>
      <c r="AV142" s="13" t="s">
        <v>87</v>
      </c>
      <c r="AW142" s="13" t="s">
        <v>4</v>
      </c>
      <c r="AX142" s="13" t="s">
        <v>85</v>
      </c>
      <c r="AY142" s="225" t="s">
        <v>171</v>
      </c>
    </row>
    <row r="143" spans="1:65" s="1" customFormat="1" ht="33" customHeight="1">
      <c r="A143" s="34"/>
      <c r="B143" s="35"/>
      <c r="C143" s="192" t="s">
        <v>224</v>
      </c>
      <c r="D143" s="192" t="s">
        <v>173</v>
      </c>
      <c r="E143" s="193" t="s">
        <v>2466</v>
      </c>
      <c r="F143" s="194" t="s">
        <v>2467</v>
      </c>
      <c r="G143" s="195" t="s">
        <v>282</v>
      </c>
      <c r="H143" s="196">
        <v>225</v>
      </c>
      <c r="I143" s="197">
        <v>29</v>
      </c>
      <c r="J143" s="196">
        <f>ROUND(I143*H143,2)</f>
        <v>6525</v>
      </c>
      <c r="K143" s="194" t="s">
        <v>177</v>
      </c>
      <c r="L143" s="39"/>
      <c r="M143" s="198" t="s">
        <v>1</v>
      </c>
      <c r="N143" s="199" t="s">
        <v>42</v>
      </c>
      <c r="O143" s="71"/>
      <c r="P143" s="200">
        <f>O143*H143</f>
        <v>0</v>
      </c>
      <c r="Q143" s="200">
        <v>0</v>
      </c>
      <c r="R143" s="200">
        <f>Q143*H143</f>
        <v>0</v>
      </c>
      <c r="S143" s="200">
        <v>0</v>
      </c>
      <c r="T143" s="201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2" t="s">
        <v>264</v>
      </c>
      <c r="AT143" s="202" t="s">
        <v>173</v>
      </c>
      <c r="AU143" s="202" t="s">
        <v>87</v>
      </c>
      <c r="AY143" s="17" t="s">
        <v>171</v>
      </c>
      <c r="BE143" s="203">
        <f>IF(N143="základní",J143,0)</f>
        <v>6525</v>
      </c>
      <c r="BF143" s="203">
        <f>IF(N143="snížená",J143,0)</f>
        <v>0</v>
      </c>
      <c r="BG143" s="203">
        <f>IF(N143="zákl. přenesená",J143,0)</f>
        <v>0</v>
      </c>
      <c r="BH143" s="203">
        <f>IF(N143="sníž. přenesená",J143,0)</f>
        <v>0</v>
      </c>
      <c r="BI143" s="203">
        <f>IF(N143="nulová",J143,0)</f>
        <v>0</v>
      </c>
      <c r="BJ143" s="17" t="s">
        <v>85</v>
      </c>
      <c r="BK143" s="203">
        <f>ROUND(I143*H143,2)</f>
        <v>6525</v>
      </c>
      <c r="BL143" s="17" t="s">
        <v>264</v>
      </c>
      <c r="BM143" s="202" t="s">
        <v>2468</v>
      </c>
    </row>
    <row r="144" spans="1:65" s="1" customFormat="1" ht="24.2" customHeight="1">
      <c r="A144" s="34"/>
      <c r="B144" s="35"/>
      <c r="C144" s="237" t="s">
        <v>228</v>
      </c>
      <c r="D144" s="237" t="s">
        <v>212</v>
      </c>
      <c r="E144" s="238" t="s">
        <v>2469</v>
      </c>
      <c r="F144" s="239" t="s">
        <v>2470</v>
      </c>
      <c r="G144" s="240" t="s">
        <v>282</v>
      </c>
      <c r="H144" s="241">
        <v>241.5</v>
      </c>
      <c r="I144" s="242">
        <v>33</v>
      </c>
      <c r="J144" s="241">
        <f>ROUND(I144*H144,2)</f>
        <v>7969.5</v>
      </c>
      <c r="K144" s="239" t="s">
        <v>177</v>
      </c>
      <c r="L144" s="243"/>
      <c r="M144" s="244" t="s">
        <v>1</v>
      </c>
      <c r="N144" s="245" t="s">
        <v>42</v>
      </c>
      <c r="O144" s="71"/>
      <c r="P144" s="200">
        <f>O144*H144</f>
        <v>0</v>
      </c>
      <c r="Q144" s="200">
        <v>1.6000000000000001E-4</v>
      </c>
      <c r="R144" s="200">
        <f>Q144*H144</f>
        <v>3.8640000000000001E-2</v>
      </c>
      <c r="S144" s="200">
        <v>0</v>
      </c>
      <c r="T144" s="201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2" t="s">
        <v>360</v>
      </c>
      <c r="AT144" s="202" t="s">
        <v>212</v>
      </c>
      <c r="AU144" s="202" t="s">
        <v>87</v>
      </c>
      <c r="AY144" s="17" t="s">
        <v>171</v>
      </c>
      <c r="BE144" s="203">
        <f>IF(N144="základní",J144,0)</f>
        <v>7969.5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7" t="s">
        <v>85</v>
      </c>
      <c r="BK144" s="203">
        <f>ROUND(I144*H144,2)</f>
        <v>7969.5</v>
      </c>
      <c r="BL144" s="17" t="s">
        <v>264</v>
      </c>
      <c r="BM144" s="202" t="s">
        <v>2471</v>
      </c>
    </row>
    <row r="145" spans="1:65" s="13" customFormat="1" ht="11.25">
      <c r="B145" s="215"/>
      <c r="C145" s="216"/>
      <c r="D145" s="206" t="s">
        <v>180</v>
      </c>
      <c r="E145" s="216"/>
      <c r="F145" s="218" t="s">
        <v>2472</v>
      </c>
      <c r="G145" s="216"/>
      <c r="H145" s="219">
        <v>241.5</v>
      </c>
      <c r="I145" s="220"/>
      <c r="J145" s="216"/>
      <c r="K145" s="216"/>
      <c r="L145" s="221"/>
      <c r="M145" s="222"/>
      <c r="N145" s="223"/>
      <c r="O145" s="223"/>
      <c r="P145" s="223"/>
      <c r="Q145" s="223"/>
      <c r="R145" s="223"/>
      <c r="S145" s="223"/>
      <c r="T145" s="224"/>
      <c r="AT145" s="225" t="s">
        <v>180</v>
      </c>
      <c r="AU145" s="225" t="s">
        <v>87</v>
      </c>
      <c r="AV145" s="13" t="s">
        <v>87</v>
      </c>
      <c r="AW145" s="13" t="s">
        <v>4</v>
      </c>
      <c r="AX145" s="13" t="s">
        <v>85</v>
      </c>
      <c r="AY145" s="225" t="s">
        <v>171</v>
      </c>
    </row>
    <row r="146" spans="1:65" s="1" customFormat="1" ht="24.2" customHeight="1">
      <c r="A146" s="34"/>
      <c r="B146" s="35"/>
      <c r="C146" s="237" t="s">
        <v>235</v>
      </c>
      <c r="D146" s="237" t="s">
        <v>212</v>
      </c>
      <c r="E146" s="238" t="s">
        <v>2473</v>
      </c>
      <c r="F146" s="239" t="s">
        <v>2474</v>
      </c>
      <c r="G146" s="240" t="s">
        <v>282</v>
      </c>
      <c r="H146" s="241">
        <v>17.25</v>
      </c>
      <c r="I146" s="242">
        <v>55</v>
      </c>
      <c r="J146" s="241">
        <f>ROUND(I146*H146,2)</f>
        <v>948.75</v>
      </c>
      <c r="K146" s="239" t="s">
        <v>177</v>
      </c>
      <c r="L146" s="243"/>
      <c r="M146" s="244" t="s">
        <v>1</v>
      </c>
      <c r="N146" s="245" t="s">
        <v>42</v>
      </c>
      <c r="O146" s="71"/>
      <c r="P146" s="200">
        <f>O146*H146</f>
        <v>0</v>
      </c>
      <c r="Q146" s="200">
        <v>2.5000000000000001E-4</v>
      </c>
      <c r="R146" s="200">
        <f>Q146*H146</f>
        <v>4.3125000000000004E-3</v>
      </c>
      <c r="S146" s="200">
        <v>0</v>
      </c>
      <c r="T146" s="201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2" t="s">
        <v>360</v>
      </c>
      <c r="AT146" s="202" t="s">
        <v>212</v>
      </c>
      <c r="AU146" s="202" t="s">
        <v>87</v>
      </c>
      <c r="AY146" s="17" t="s">
        <v>171</v>
      </c>
      <c r="BE146" s="203">
        <f>IF(N146="základní",J146,0)</f>
        <v>948.75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7" t="s">
        <v>85</v>
      </c>
      <c r="BK146" s="203">
        <f>ROUND(I146*H146,2)</f>
        <v>948.75</v>
      </c>
      <c r="BL146" s="17" t="s">
        <v>264</v>
      </c>
      <c r="BM146" s="202" t="s">
        <v>2475</v>
      </c>
    </row>
    <row r="147" spans="1:65" s="13" customFormat="1" ht="11.25">
      <c r="B147" s="215"/>
      <c r="C147" s="216"/>
      <c r="D147" s="206" t="s">
        <v>180</v>
      </c>
      <c r="E147" s="216"/>
      <c r="F147" s="218" t="s">
        <v>2476</v>
      </c>
      <c r="G147" s="216"/>
      <c r="H147" s="219">
        <v>17.25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180</v>
      </c>
      <c r="AU147" s="225" t="s">
        <v>87</v>
      </c>
      <c r="AV147" s="13" t="s">
        <v>87</v>
      </c>
      <c r="AW147" s="13" t="s">
        <v>4</v>
      </c>
      <c r="AX147" s="13" t="s">
        <v>85</v>
      </c>
      <c r="AY147" s="225" t="s">
        <v>171</v>
      </c>
    </row>
    <row r="148" spans="1:65" s="1" customFormat="1" ht="24.2" customHeight="1">
      <c r="A148" s="34"/>
      <c r="B148" s="35"/>
      <c r="C148" s="192" t="s">
        <v>211</v>
      </c>
      <c r="D148" s="192" t="s">
        <v>173</v>
      </c>
      <c r="E148" s="193" t="s">
        <v>2477</v>
      </c>
      <c r="F148" s="194" t="s">
        <v>2478</v>
      </c>
      <c r="G148" s="195" t="s">
        <v>282</v>
      </c>
      <c r="H148" s="196">
        <v>18</v>
      </c>
      <c r="I148" s="197">
        <v>29</v>
      </c>
      <c r="J148" s="196">
        <f>ROUND(I148*H148,2)</f>
        <v>522</v>
      </c>
      <c r="K148" s="194" t="s">
        <v>177</v>
      </c>
      <c r="L148" s="39"/>
      <c r="M148" s="198" t="s">
        <v>1</v>
      </c>
      <c r="N148" s="199" t="s">
        <v>42</v>
      </c>
      <c r="O148" s="71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2" t="s">
        <v>264</v>
      </c>
      <c r="AT148" s="202" t="s">
        <v>173</v>
      </c>
      <c r="AU148" s="202" t="s">
        <v>87</v>
      </c>
      <c r="AY148" s="17" t="s">
        <v>171</v>
      </c>
      <c r="BE148" s="203">
        <f>IF(N148="základní",J148,0)</f>
        <v>522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7" t="s">
        <v>85</v>
      </c>
      <c r="BK148" s="203">
        <f>ROUND(I148*H148,2)</f>
        <v>522</v>
      </c>
      <c r="BL148" s="17" t="s">
        <v>264</v>
      </c>
      <c r="BM148" s="202" t="s">
        <v>2479</v>
      </c>
    </row>
    <row r="149" spans="1:65" s="1" customFormat="1" ht="24.2" customHeight="1">
      <c r="A149" s="34"/>
      <c r="B149" s="35"/>
      <c r="C149" s="237" t="s">
        <v>215</v>
      </c>
      <c r="D149" s="237" t="s">
        <v>212</v>
      </c>
      <c r="E149" s="238" t="s">
        <v>2480</v>
      </c>
      <c r="F149" s="239" t="s">
        <v>2481</v>
      </c>
      <c r="G149" s="240" t="s">
        <v>282</v>
      </c>
      <c r="H149" s="241">
        <v>20.7</v>
      </c>
      <c r="I149" s="242">
        <v>92</v>
      </c>
      <c r="J149" s="241">
        <f>ROUND(I149*H149,2)</f>
        <v>1904.4</v>
      </c>
      <c r="K149" s="239" t="s">
        <v>177</v>
      </c>
      <c r="L149" s="243"/>
      <c r="M149" s="244" t="s">
        <v>1</v>
      </c>
      <c r="N149" s="245" t="s">
        <v>42</v>
      </c>
      <c r="O149" s="71"/>
      <c r="P149" s="200">
        <f>O149*H149</f>
        <v>0</v>
      </c>
      <c r="Q149" s="200">
        <v>3.4000000000000002E-4</v>
      </c>
      <c r="R149" s="200">
        <f>Q149*H149</f>
        <v>7.038E-3</v>
      </c>
      <c r="S149" s="200">
        <v>0</v>
      </c>
      <c r="T149" s="20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2" t="s">
        <v>360</v>
      </c>
      <c r="AT149" s="202" t="s">
        <v>212</v>
      </c>
      <c r="AU149" s="202" t="s">
        <v>87</v>
      </c>
      <c r="AY149" s="17" t="s">
        <v>171</v>
      </c>
      <c r="BE149" s="203">
        <f>IF(N149="základní",J149,0)</f>
        <v>1904.4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7" t="s">
        <v>85</v>
      </c>
      <c r="BK149" s="203">
        <f>ROUND(I149*H149,2)</f>
        <v>1904.4</v>
      </c>
      <c r="BL149" s="17" t="s">
        <v>264</v>
      </c>
      <c r="BM149" s="202" t="s">
        <v>2482</v>
      </c>
    </row>
    <row r="150" spans="1:65" s="13" customFormat="1" ht="11.25">
      <c r="B150" s="215"/>
      <c r="C150" s="216"/>
      <c r="D150" s="206" t="s">
        <v>180</v>
      </c>
      <c r="E150" s="216"/>
      <c r="F150" s="218" t="s">
        <v>2483</v>
      </c>
      <c r="G150" s="216"/>
      <c r="H150" s="219">
        <v>20.7</v>
      </c>
      <c r="I150" s="220"/>
      <c r="J150" s="216"/>
      <c r="K150" s="216"/>
      <c r="L150" s="221"/>
      <c r="M150" s="222"/>
      <c r="N150" s="223"/>
      <c r="O150" s="223"/>
      <c r="P150" s="223"/>
      <c r="Q150" s="223"/>
      <c r="R150" s="223"/>
      <c r="S150" s="223"/>
      <c r="T150" s="224"/>
      <c r="AT150" s="225" t="s">
        <v>180</v>
      </c>
      <c r="AU150" s="225" t="s">
        <v>87</v>
      </c>
      <c r="AV150" s="13" t="s">
        <v>87</v>
      </c>
      <c r="AW150" s="13" t="s">
        <v>4</v>
      </c>
      <c r="AX150" s="13" t="s">
        <v>85</v>
      </c>
      <c r="AY150" s="225" t="s">
        <v>171</v>
      </c>
    </row>
    <row r="151" spans="1:65" s="1" customFormat="1" ht="24.2" customHeight="1">
      <c r="A151" s="34"/>
      <c r="B151" s="35"/>
      <c r="C151" s="192" t="s">
        <v>7</v>
      </c>
      <c r="D151" s="192" t="s">
        <v>173</v>
      </c>
      <c r="E151" s="193" t="s">
        <v>2484</v>
      </c>
      <c r="F151" s="194" t="s">
        <v>2485</v>
      </c>
      <c r="G151" s="195" t="s">
        <v>308</v>
      </c>
      <c r="H151" s="196">
        <v>84</v>
      </c>
      <c r="I151" s="197">
        <v>18</v>
      </c>
      <c r="J151" s="196">
        <f t="shared" ref="J151:J182" si="10">ROUND(I151*H151,2)</f>
        <v>1512</v>
      </c>
      <c r="K151" s="194" t="s">
        <v>177</v>
      </c>
      <c r="L151" s="39"/>
      <c r="M151" s="198" t="s">
        <v>1</v>
      </c>
      <c r="N151" s="199" t="s">
        <v>42</v>
      </c>
      <c r="O151" s="71"/>
      <c r="P151" s="200">
        <f t="shared" ref="P151:P182" si="11">O151*H151</f>
        <v>0</v>
      </c>
      <c r="Q151" s="200">
        <v>0</v>
      </c>
      <c r="R151" s="200">
        <f t="shared" ref="R151:R182" si="12">Q151*H151</f>
        <v>0</v>
      </c>
      <c r="S151" s="200">
        <v>0</v>
      </c>
      <c r="T151" s="201">
        <f t="shared" ref="T151:T182" si="13"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264</v>
      </c>
      <c r="AT151" s="202" t="s">
        <v>173</v>
      </c>
      <c r="AU151" s="202" t="s">
        <v>87</v>
      </c>
      <c r="AY151" s="17" t="s">
        <v>171</v>
      </c>
      <c r="BE151" s="203">
        <f t="shared" ref="BE151:BE182" si="14">IF(N151="základní",J151,0)</f>
        <v>1512</v>
      </c>
      <c r="BF151" s="203">
        <f t="shared" ref="BF151:BF182" si="15">IF(N151="snížená",J151,0)</f>
        <v>0</v>
      </c>
      <c r="BG151" s="203">
        <f t="shared" ref="BG151:BG182" si="16">IF(N151="zákl. přenesená",J151,0)</f>
        <v>0</v>
      </c>
      <c r="BH151" s="203">
        <f t="shared" ref="BH151:BH182" si="17">IF(N151="sníž. přenesená",J151,0)</f>
        <v>0</v>
      </c>
      <c r="BI151" s="203">
        <f t="shared" ref="BI151:BI182" si="18">IF(N151="nulová",J151,0)</f>
        <v>0</v>
      </c>
      <c r="BJ151" s="17" t="s">
        <v>85</v>
      </c>
      <c r="BK151" s="203">
        <f t="shared" ref="BK151:BK182" si="19">ROUND(I151*H151,2)</f>
        <v>1512</v>
      </c>
      <c r="BL151" s="17" t="s">
        <v>264</v>
      </c>
      <c r="BM151" s="202" t="s">
        <v>2486</v>
      </c>
    </row>
    <row r="152" spans="1:65" s="1" customFormat="1" ht="24.2" customHeight="1">
      <c r="A152" s="34"/>
      <c r="B152" s="35"/>
      <c r="C152" s="192" t="s">
        <v>305</v>
      </c>
      <c r="D152" s="192" t="s">
        <v>173</v>
      </c>
      <c r="E152" s="193" t="s">
        <v>2487</v>
      </c>
      <c r="F152" s="194" t="s">
        <v>2488</v>
      </c>
      <c r="G152" s="195" t="s">
        <v>308</v>
      </c>
      <c r="H152" s="196">
        <v>10</v>
      </c>
      <c r="I152" s="197">
        <v>18</v>
      </c>
      <c r="J152" s="196">
        <f t="shared" si="10"/>
        <v>180</v>
      </c>
      <c r="K152" s="194" t="s">
        <v>177</v>
      </c>
      <c r="L152" s="39"/>
      <c r="M152" s="198" t="s">
        <v>1</v>
      </c>
      <c r="N152" s="199" t="s">
        <v>42</v>
      </c>
      <c r="O152" s="71"/>
      <c r="P152" s="200">
        <f t="shared" si="11"/>
        <v>0</v>
      </c>
      <c r="Q152" s="200">
        <v>0</v>
      </c>
      <c r="R152" s="200">
        <f t="shared" si="12"/>
        <v>0</v>
      </c>
      <c r="S152" s="200">
        <v>0</v>
      </c>
      <c r="T152" s="201">
        <f t="shared" si="1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2" t="s">
        <v>264</v>
      </c>
      <c r="AT152" s="202" t="s">
        <v>173</v>
      </c>
      <c r="AU152" s="202" t="s">
        <v>87</v>
      </c>
      <c r="AY152" s="17" t="s">
        <v>171</v>
      </c>
      <c r="BE152" s="203">
        <f t="shared" si="14"/>
        <v>180</v>
      </c>
      <c r="BF152" s="203">
        <f t="shared" si="15"/>
        <v>0</v>
      </c>
      <c r="BG152" s="203">
        <f t="shared" si="16"/>
        <v>0</v>
      </c>
      <c r="BH152" s="203">
        <f t="shared" si="17"/>
        <v>0</v>
      </c>
      <c r="BI152" s="203">
        <f t="shared" si="18"/>
        <v>0</v>
      </c>
      <c r="BJ152" s="17" t="s">
        <v>85</v>
      </c>
      <c r="BK152" s="203">
        <f t="shared" si="19"/>
        <v>180</v>
      </c>
      <c r="BL152" s="17" t="s">
        <v>264</v>
      </c>
      <c r="BM152" s="202" t="s">
        <v>2489</v>
      </c>
    </row>
    <row r="153" spans="1:65" s="1" customFormat="1" ht="24.2" customHeight="1">
      <c r="A153" s="34"/>
      <c r="B153" s="35"/>
      <c r="C153" s="192" t="s">
        <v>301</v>
      </c>
      <c r="D153" s="192" t="s">
        <v>173</v>
      </c>
      <c r="E153" s="193" t="s">
        <v>2490</v>
      </c>
      <c r="F153" s="194" t="s">
        <v>2491</v>
      </c>
      <c r="G153" s="195" t="s">
        <v>308</v>
      </c>
      <c r="H153" s="196">
        <v>2</v>
      </c>
      <c r="I153" s="197">
        <v>20</v>
      </c>
      <c r="J153" s="196">
        <f t="shared" si="10"/>
        <v>40</v>
      </c>
      <c r="K153" s="194" t="s">
        <v>177</v>
      </c>
      <c r="L153" s="39"/>
      <c r="M153" s="198" t="s">
        <v>1</v>
      </c>
      <c r="N153" s="199" t="s">
        <v>42</v>
      </c>
      <c r="O153" s="71"/>
      <c r="P153" s="200">
        <f t="shared" si="11"/>
        <v>0</v>
      </c>
      <c r="Q153" s="200">
        <v>0</v>
      </c>
      <c r="R153" s="200">
        <f t="shared" si="12"/>
        <v>0</v>
      </c>
      <c r="S153" s="200">
        <v>0</v>
      </c>
      <c r="T153" s="201">
        <f t="shared" si="1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2" t="s">
        <v>264</v>
      </c>
      <c r="AT153" s="202" t="s">
        <v>173</v>
      </c>
      <c r="AU153" s="202" t="s">
        <v>87</v>
      </c>
      <c r="AY153" s="17" t="s">
        <v>171</v>
      </c>
      <c r="BE153" s="203">
        <f t="shared" si="14"/>
        <v>40</v>
      </c>
      <c r="BF153" s="203">
        <f t="shared" si="15"/>
        <v>0</v>
      </c>
      <c r="BG153" s="203">
        <f t="shared" si="16"/>
        <v>0</v>
      </c>
      <c r="BH153" s="203">
        <f t="shared" si="17"/>
        <v>0</v>
      </c>
      <c r="BI153" s="203">
        <f t="shared" si="18"/>
        <v>0</v>
      </c>
      <c r="BJ153" s="17" t="s">
        <v>85</v>
      </c>
      <c r="BK153" s="203">
        <f t="shared" si="19"/>
        <v>40</v>
      </c>
      <c r="BL153" s="17" t="s">
        <v>264</v>
      </c>
      <c r="BM153" s="202" t="s">
        <v>2492</v>
      </c>
    </row>
    <row r="154" spans="1:65" s="1" customFormat="1" ht="24.2" customHeight="1">
      <c r="A154" s="34"/>
      <c r="B154" s="35"/>
      <c r="C154" s="192" t="s">
        <v>312</v>
      </c>
      <c r="D154" s="192" t="s">
        <v>173</v>
      </c>
      <c r="E154" s="193" t="s">
        <v>2493</v>
      </c>
      <c r="F154" s="194" t="s">
        <v>2494</v>
      </c>
      <c r="G154" s="195" t="s">
        <v>308</v>
      </c>
      <c r="H154" s="196">
        <v>1</v>
      </c>
      <c r="I154" s="197">
        <v>1650</v>
      </c>
      <c r="J154" s="196">
        <f t="shared" si="10"/>
        <v>1650</v>
      </c>
      <c r="K154" s="194" t="s">
        <v>177</v>
      </c>
      <c r="L154" s="39"/>
      <c r="M154" s="198" t="s">
        <v>1</v>
      </c>
      <c r="N154" s="199" t="s">
        <v>42</v>
      </c>
      <c r="O154" s="71"/>
      <c r="P154" s="200">
        <f t="shared" si="11"/>
        <v>0</v>
      </c>
      <c r="Q154" s="200">
        <v>0</v>
      </c>
      <c r="R154" s="200">
        <f t="shared" si="12"/>
        <v>0</v>
      </c>
      <c r="S154" s="200">
        <v>0</v>
      </c>
      <c r="T154" s="201">
        <f t="shared" si="1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2" t="s">
        <v>264</v>
      </c>
      <c r="AT154" s="202" t="s">
        <v>173</v>
      </c>
      <c r="AU154" s="202" t="s">
        <v>87</v>
      </c>
      <c r="AY154" s="17" t="s">
        <v>171</v>
      </c>
      <c r="BE154" s="203">
        <f t="shared" si="14"/>
        <v>1650</v>
      </c>
      <c r="BF154" s="203">
        <f t="shared" si="15"/>
        <v>0</v>
      </c>
      <c r="BG154" s="203">
        <f t="shared" si="16"/>
        <v>0</v>
      </c>
      <c r="BH154" s="203">
        <f t="shared" si="17"/>
        <v>0</v>
      </c>
      <c r="BI154" s="203">
        <f t="shared" si="18"/>
        <v>0</v>
      </c>
      <c r="BJ154" s="17" t="s">
        <v>85</v>
      </c>
      <c r="BK154" s="203">
        <f t="shared" si="19"/>
        <v>1650</v>
      </c>
      <c r="BL154" s="17" t="s">
        <v>264</v>
      </c>
      <c r="BM154" s="202" t="s">
        <v>2495</v>
      </c>
    </row>
    <row r="155" spans="1:65" s="1" customFormat="1" ht="24.2" customHeight="1">
      <c r="A155" s="34"/>
      <c r="B155" s="35"/>
      <c r="C155" s="237" t="s">
        <v>318</v>
      </c>
      <c r="D155" s="237" t="s">
        <v>212</v>
      </c>
      <c r="E155" s="238" t="s">
        <v>2496</v>
      </c>
      <c r="F155" s="239" t="s">
        <v>2497</v>
      </c>
      <c r="G155" s="240" t="s">
        <v>308</v>
      </c>
      <c r="H155" s="241">
        <v>1</v>
      </c>
      <c r="I155" s="242">
        <v>6820</v>
      </c>
      <c r="J155" s="241">
        <f t="shared" si="10"/>
        <v>6820</v>
      </c>
      <c r="K155" s="239" t="s">
        <v>1</v>
      </c>
      <c r="L155" s="243"/>
      <c r="M155" s="244" t="s">
        <v>1</v>
      </c>
      <c r="N155" s="245" t="s">
        <v>42</v>
      </c>
      <c r="O155" s="71"/>
      <c r="P155" s="200">
        <f t="shared" si="11"/>
        <v>0</v>
      </c>
      <c r="Q155" s="200">
        <v>0</v>
      </c>
      <c r="R155" s="200">
        <f t="shared" si="12"/>
        <v>0</v>
      </c>
      <c r="S155" s="200">
        <v>0</v>
      </c>
      <c r="T155" s="201">
        <f t="shared" si="1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360</v>
      </c>
      <c r="AT155" s="202" t="s">
        <v>212</v>
      </c>
      <c r="AU155" s="202" t="s">
        <v>87</v>
      </c>
      <c r="AY155" s="17" t="s">
        <v>171</v>
      </c>
      <c r="BE155" s="203">
        <f t="shared" si="14"/>
        <v>6820</v>
      </c>
      <c r="BF155" s="203">
        <f t="shared" si="15"/>
        <v>0</v>
      </c>
      <c r="BG155" s="203">
        <f t="shared" si="16"/>
        <v>0</v>
      </c>
      <c r="BH155" s="203">
        <f t="shared" si="17"/>
        <v>0</v>
      </c>
      <c r="BI155" s="203">
        <f t="shared" si="18"/>
        <v>0</v>
      </c>
      <c r="BJ155" s="17" t="s">
        <v>85</v>
      </c>
      <c r="BK155" s="203">
        <f t="shared" si="19"/>
        <v>6820</v>
      </c>
      <c r="BL155" s="17" t="s">
        <v>264</v>
      </c>
      <c r="BM155" s="202" t="s">
        <v>2498</v>
      </c>
    </row>
    <row r="156" spans="1:65" s="1" customFormat="1" ht="24.2" customHeight="1">
      <c r="A156" s="34"/>
      <c r="B156" s="35"/>
      <c r="C156" s="192" t="s">
        <v>397</v>
      </c>
      <c r="D156" s="192" t="s">
        <v>173</v>
      </c>
      <c r="E156" s="193" t="s">
        <v>2499</v>
      </c>
      <c r="F156" s="194" t="s">
        <v>2500</v>
      </c>
      <c r="G156" s="195" t="s">
        <v>308</v>
      </c>
      <c r="H156" s="196">
        <v>6</v>
      </c>
      <c r="I156" s="197">
        <v>110</v>
      </c>
      <c r="J156" s="196">
        <f t="shared" si="10"/>
        <v>660</v>
      </c>
      <c r="K156" s="194" t="s">
        <v>177</v>
      </c>
      <c r="L156" s="39"/>
      <c r="M156" s="198" t="s">
        <v>1</v>
      </c>
      <c r="N156" s="199" t="s">
        <v>42</v>
      </c>
      <c r="O156" s="71"/>
      <c r="P156" s="200">
        <f t="shared" si="11"/>
        <v>0</v>
      </c>
      <c r="Q156" s="200">
        <v>0</v>
      </c>
      <c r="R156" s="200">
        <f t="shared" si="12"/>
        <v>0</v>
      </c>
      <c r="S156" s="200">
        <v>0</v>
      </c>
      <c r="T156" s="201">
        <f t="shared" si="1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2" t="s">
        <v>264</v>
      </c>
      <c r="AT156" s="202" t="s">
        <v>173</v>
      </c>
      <c r="AU156" s="202" t="s">
        <v>87</v>
      </c>
      <c r="AY156" s="17" t="s">
        <v>171</v>
      </c>
      <c r="BE156" s="203">
        <f t="shared" si="14"/>
        <v>660</v>
      </c>
      <c r="BF156" s="203">
        <f t="shared" si="15"/>
        <v>0</v>
      </c>
      <c r="BG156" s="203">
        <f t="shared" si="16"/>
        <v>0</v>
      </c>
      <c r="BH156" s="203">
        <f t="shared" si="17"/>
        <v>0</v>
      </c>
      <c r="BI156" s="203">
        <f t="shared" si="18"/>
        <v>0</v>
      </c>
      <c r="BJ156" s="17" t="s">
        <v>85</v>
      </c>
      <c r="BK156" s="203">
        <f t="shared" si="19"/>
        <v>660</v>
      </c>
      <c r="BL156" s="17" t="s">
        <v>264</v>
      </c>
      <c r="BM156" s="202" t="s">
        <v>2501</v>
      </c>
    </row>
    <row r="157" spans="1:65" s="1" customFormat="1" ht="24.2" customHeight="1">
      <c r="A157" s="34"/>
      <c r="B157" s="35"/>
      <c r="C157" s="237" t="s">
        <v>401</v>
      </c>
      <c r="D157" s="237" t="s">
        <v>212</v>
      </c>
      <c r="E157" s="238" t="s">
        <v>2502</v>
      </c>
      <c r="F157" s="239" t="s">
        <v>2503</v>
      </c>
      <c r="G157" s="240" t="s">
        <v>308</v>
      </c>
      <c r="H157" s="241">
        <v>6</v>
      </c>
      <c r="I157" s="242">
        <v>116</v>
      </c>
      <c r="J157" s="241">
        <f t="shared" si="10"/>
        <v>696</v>
      </c>
      <c r="K157" s="239" t="s">
        <v>177</v>
      </c>
      <c r="L157" s="243"/>
      <c r="M157" s="244" t="s">
        <v>1</v>
      </c>
      <c r="N157" s="245" t="s">
        <v>42</v>
      </c>
      <c r="O157" s="71"/>
      <c r="P157" s="200">
        <f t="shared" si="11"/>
        <v>0</v>
      </c>
      <c r="Q157" s="200">
        <v>4.0000000000000003E-5</v>
      </c>
      <c r="R157" s="200">
        <f t="shared" si="12"/>
        <v>2.4000000000000003E-4</v>
      </c>
      <c r="S157" s="200">
        <v>0</v>
      </c>
      <c r="T157" s="201">
        <f t="shared" si="1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360</v>
      </c>
      <c r="AT157" s="202" t="s">
        <v>212</v>
      </c>
      <c r="AU157" s="202" t="s">
        <v>87</v>
      </c>
      <c r="AY157" s="17" t="s">
        <v>171</v>
      </c>
      <c r="BE157" s="203">
        <f t="shared" si="14"/>
        <v>696</v>
      </c>
      <c r="BF157" s="203">
        <f t="shared" si="15"/>
        <v>0</v>
      </c>
      <c r="BG157" s="203">
        <f t="shared" si="16"/>
        <v>0</v>
      </c>
      <c r="BH157" s="203">
        <f t="shared" si="17"/>
        <v>0</v>
      </c>
      <c r="BI157" s="203">
        <f t="shared" si="18"/>
        <v>0</v>
      </c>
      <c r="BJ157" s="17" t="s">
        <v>85</v>
      </c>
      <c r="BK157" s="203">
        <f t="shared" si="19"/>
        <v>696</v>
      </c>
      <c r="BL157" s="17" t="s">
        <v>264</v>
      </c>
      <c r="BM157" s="202" t="s">
        <v>2504</v>
      </c>
    </row>
    <row r="158" spans="1:65" s="1" customFormat="1" ht="16.5" customHeight="1">
      <c r="A158" s="34"/>
      <c r="B158" s="35"/>
      <c r="C158" s="237" t="s">
        <v>406</v>
      </c>
      <c r="D158" s="237" t="s">
        <v>212</v>
      </c>
      <c r="E158" s="238" t="s">
        <v>2505</v>
      </c>
      <c r="F158" s="239" t="s">
        <v>2506</v>
      </c>
      <c r="G158" s="240" t="s">
        <v>308</v>
      </c>
      <c r="H158" s="241">
        <v>6</v>
      </c>
      <c r="I158" s="242">
        <v>44</v>
      </c>
      <c r="J158" s="241">
        <f t="shared" si="10"/>
        <v>264</v>
      </c>
      <c r="K158" s="239" t="s">
        <v>177</v>
      </c>
      <c r="L158" s="243"/>
      <c r="M158" s="244" t="s">
        <v>1</v>
      </c>
      <c r="N158" s="245" t="s">
        <v>42</v>
      </c>
      <c r="O158" s="71"/>
      <c r="P158" s="200">
        <f t="shared" si="11"/>
        <v>0</v>
      </c>
      <c r="Q158" s="200">
        <v>3.0000000000000001E-5</v>
      </c>
      <c r="R158" s="200">
        <f t="shared" si="12"/>
        <v>1.8000000000000001E-4</v>
      </c>
      <c r="S158" s="200">
        <v>0</v>
      </c>
      <c r="T158" s="201">
        <f t="shared" si="13"/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2" t="s">
        <v>360</v>
      </c>
      <c r="AT158" s="202" t="s">
        <v>212</v>
      </c>
      <c r="AU158" s="202" t="s">
        <v>87</v>
      </c>
      <c r="AY158" s="17" t="s">
        <v>171</v>
      </c>
      <c r="BE158" s="203">
        <f t="shared" si="14"/>
        <v>264</v>
      </c>
      <c r="BF158" s="203">
        <f t="shared" si="15"/>
        <v>0</v>
      </c>
      <c r="BG158" s="203">
        <f t="shared" si="16"/>
        <v>0</v>
      </c>
      <c r="BH158" s="203">
        <f t="shared" si="17"/>
        <v>0</v>
      </c>
      <c r="BI158" s="203">
        <f t="shared" si="18"/>
        <v>0</v>
      </c>
      <c r="BJ158" s="17" t="s">
        <v>85</v>
      </c>
      <c r="BK158" s="203">
        <f t="shared" si="19"/>
        <v>264</v>
      </c>
      <c r="BL158" s="17" t="s">
        <v>264</v>
      </c>
      <c r="BM158" s="202" t="s">
        <v>2507</v>
      </c>
    </row>
    <row r="159" spans="1:65" s="1" customFormat="1" ht="16.5" customHeight="1">
      <c r="A159" s="34"/>
      <c r="B159" s="35"/>
      <c r="C159" s="237" t="s">
        <v>411</v>
      </c>
      <c r="D159" s="237" t="s">
        <v>212</v>
      </c>
      <c r="E159" s="238" t="s">
        <v>2508</v>
      </c>
      <c r="F159" s="239" t="s">
        <v>2509</v>
      </c>
      <c r="G159" s="240" t="s">
        <v>308</v>
      </c>
      <c r="H159" s="241">
        <v>6</v>
      </c>
      <c r="I159" s="242">
        <v>28</v>
      </c>
      <c r="J159" s="241">
        <f t="shared" si="10"/>
        <v>168</v>
      </c>
      <c r="K159" s="239" t="s">
        <v>177</v>
      </c>
      <c r="L159" s="243"/>
      <c r="M159" s="244" t="s">
        <v>1</v>
      </c>
      <c r="N159" s="245" t="s">
        <v>42</v>
      </c>
      <c r="O159" s="71"/>
      <c r="P159" s="200">
        <f t="shared" si="11"/>
        <v>0</v>
      </c>
      <c r="Q159" s="200">
        <v>1.0000000000000001E-5</v>
      </c>
      <c r="R159" s="200">
        <f t="shared" si="12"/>
        <v>6.0000000000000008E-5</v>
      </c>
      <c r="S159" s="200">
        <v>0</v>
      </c>
      <c r="T159" s="201">
        <f t="shared" si="1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2" t="s">
        <v>360</v>
      </c>
      <c r="AT159" s="202" t="s">
        <v>212</v>
      </c>
      <c r="AU159" s="202" t="s">
        <v>87</v>
      </c>
      <c r="AY159" s="17" t="s">
        <v>171</v>
      </c>
      <c r="BE159" s="203">
        <f t="shared" si="14"/>
        <v>168</v>
      </c>
      <c r="BF159" s="203">
        <f t="shared" si="15"/>
        <v>0</v>
      </c>
      <c r="BG159" s="203">
        <f t="shared" si="16"/>
        <v>0</v>
      </c>
      <c r="BH159" s="203">
        <f t="shared" si="17"/>
        <v>0</v>
      </c>
      <c r="BI159" s="203">
        <f t="shared" si="18"/>
        <v>0</v>
      </c>
      <c r="BJ159" s="17" t="s">
        <v>85</v>
      </c>
      <c r="BK159" s="203">
        <f t="shared" si="19"/>
        <v>168</v>
      </c>
      <c r="BL159" s="17" t="s">
        <v>264</v>
      </c>
      <c r="BM159" s="202" t="s">
        <v>2510</v>
      </c>
    </row>
    <row r="160" spans="1:65" s="1" customFormat="1" ht="37.9" customHeight="1">
      <c r="A160" s="34"/>
      <c r="B160" s="35"/>
      <c r="C160" s="192" t="s">
        <v>447</v>
      </c>
      <c r="D160" s="192" t="s">
        <v>173</v>
      </c>
      <c r="E160" s="193" t="s">
        <v>2511</v>
      </c>
      <c r="F160" s="194" t="s">
        <v>2512</v>
      </c>
      <c r="G160" s="195" t="s">
        <v>308</v>
      </c>
      <c r="H160" s="196">
        <v>3</v>
      </c>
      <c r="I160" s="197">
        <v>110</v>
      </c>
      <c r="J160" s="196">
        <f t="shared" si="10"/>
        <v>330</v>
      </c>
      <c r="K160" s="194" t="s">
        <v>177</v>
      </c>
      <c r="L160" s="39"/>
      <c r="M160" s="198" t="s">
        <v>1</v>
      </c>
      <c r="N160" s="199" t="s">
        <v>42</v>
      </c>
      <c r="O160" s="71"/>
      <c r="P160" s="200">
        <f t="shared" si="11"/>
        <v>0</v>
      </c>
      <c r="Q160" s="200">
        <v>0</v>
      </c>
      <c r="R160" s="200">
        <f t="shared" si="12"/>
        <v>0</v>
      </c>
      <c r="S160" s="200">
        <v>0</v>
      </c>
      <c r="T160" s="201">
        <f t="shared" si="1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2" t="s">
        <v>264</v>
      </c>
      <c r="AT160" s="202" t="s">
        <v>173</v>
      </c>
      <c r="AU160" s="202" t="s">
        <v>87</v>
      </c>
      <c r="AY160" s="17" t="s">
        <v>171</v>
      </c>
      <c r="BE160" s="203">
        <f t="shared" si="14"/>
        <v>330</v>
      </c>
      <c r="BF160" s="203">
        <f t="shared" si="15"/>
        <v>0</v>
      </c>
      <c r="BG160" s="203">
        <f t="shared" si="16"/>
        <v>0</v>
      </c>
      <c r="BH160" s="203">
        <f t="shared" si="17"/>
        <v>0</v>
      </c>
      <c r="BI160" s="203">
        <f t="shared" si="18"/>
        <v>0</v>
      </c>
      <c r="BJ160" s="17" t="s">
        <v>85</v>
      </c>
      <c r="BK160" s="203">
        <f t="shared" si="19"/>
        <v>330</v>
      </c>
      <c r="BL160" s="17" t="s">
        <v>264</v>
      </c>
      <c r="BM160" s="202" t="s">
        <v>2513</v>
      </c>
    </row>
    <row r="161" spans="1:65" s="1" customFormat="1" ht="24.2" customHeight="1">
      <c r="A161" s="34"/>
      <c r="B161" s="35"/>
      <c r="C161" s="237" t="s">
        <v>453</v>
      </c>
      <c r="D161" s="237" t="s">
        <v>212</v>
      </c>
      <c r="E161" s="238" t="s">
        <v>2514</v>
      </c>
      <c r="F161" s="239" t="s">
        <v>2515</v>
      </c>
      <c r="G161" s="240" t="s">
        <v>308</v>
      </c>
      <c r="H161" s="241">
        <v>3</v>
      </c>
      <c r="I161" s="242">
        <v>130</v>
      </c>
      <c r="J161" s="241">
        <f t="shared" si="10"/>
        <v>390</v>
      </c>
      <c r="K161" s="239" t="s">
        <v>177</v>
      </c>
      <c r="L161" s="243"/>
      <c r="M161" s="244" t="s">
        <v>1</v>
      </c>
      <c r="N161" s="245" t="s">
        <v>42</v>
      </c>
      <c r="O161" s="71"/>
      <c r="P161" s="200">
        <f t="shared" si="11"/>
        <v>0</v>
      </c>
      <c r="Q161" s="200">
        <v>4.0000000000000003E-5</v>
      </c>
      <c r="R161" s="200">
        <f t="shared" si="12"/>
        <v>1.2000000000000002E-4</v>
      </c>
      <c r="S161" s="200">
        <v>0</v>
      </c>
      <c r="T161" s="201">
        <f t="shared" si="1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360</v>
      </c>
      <c r="AT161" s="202" t="s">
        <v>212</v>
      </c>
      <c r="AU161" s="202" t="s">
        <v>87</v>
      </c>
      <c r="AY161" s="17" t="s">
        <v>171</v>
      </c>
      <c r="BE161" s="203">
        <f t="shared" si="14"/>
        <v>390</v>
      </c>
      <c r="BF161" s="203">
        <f t="shared" si="15"/>
        <v>0</v>
      </c>
      <c r="BG161" s="203">
        <f t="shared" si="16"/>
        <v>0</v>
      </c>
      <c r="BH161" s="203">
        <f t="shared" si="17"/>
        <v>0</v>
      </c>
      <c r="BI161" s="203">
        <f t="shared" si="18"/>
        <v>0</v>
      </c>
      <c r="BJ161" s="17" t="s">
        <v>85</v>
      </c>
      <c r="BK161" s="203">
        <f t="shared" si="19"/>
        <v>390</v>
      </c>
      <c r="BL161" s="17" t="s">
        <v>264</v>
      </c>
      <c r="BM161" s="202" t="s">
        <v>2516</v>
      </c>
    </row>
    <row r="162" spans="1:65" s="1" customFormat="1" ht="16.5" customHeight="1">
      <c r="A162" s="34"/>
      <c r="B162" s="35"/>
      <c r="C162" s="237" t="s">
        <v>458</v>
      </c>
      <c r="D162" s="237" t="s">
        <v>212</v>
      </c>
      <c r="E162" s="238" t="s">
        <v>2517</v>
      </c>
      <c r="F162" s="239" t="s">
        <v>2518</v>
      </c>
      <c r="G162" s="240" t="s">
        <v>308</v>
      </c>
      <c r="H162" s="241">
        <v>3</v>
      </c>
      <c r="I162" s="242">
        <v>36</v>
      </c>
      <c r="J162" s="241">
        <f t="shared" si="10"/>
        <v>108</v>
      </c>
      <c r="K162" s="239" t="s">
        <v>177</v>
      </c>
      <c r="L162" s="243"/>
      <c r="M162" s="244" t="s">
        <v>1</v>
      </c>
      <c r="N162" s="245" t="s">
        <v>42</v>
      </c>
      <c r="O162" s="71"/>
      <c r="P162" s="200">
        <f t="shared" si="11"/>
        <v>0</v>
      </c>
      <c r="Q162" s="200">
        <v>0</v>
      </c>
      <c r="R162" s="200">
        <f t="shared" si="12"/>
        <v>0</v>
      </c>
      <c r="S162" s="200">
        <v>0</v>
      </c>
      <c r="T162" s="201">
        <f t="shared" si="1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360</v>
      </c>
      <c r="AT162" s="202" t="s">
        <v>212</v>
      </c>
      <c r="AU162" s="202" t="s">
        <v>87</v>
      </c>
      <c r="AY162" s="17" t="s">
        <v>171</v>
      </c>
      <c r="BE162" s="203">
        <f t="shared" si="14"/>
        <v>108</v>
      </c>
      <c r="BF162" s="203">
        <f t="shared" si="15"/>
        <v>0</v>
      </c>
      <c r="BG162" s="203">
        <f t="shared" si="16"/>
        <v>0</v>
      </c>
      <c r="BH162" s="203">
        <f t="shared" si="17"/>
        <v>0</v>
      </c>
      <c r="BI162" s="203">
        <f t="shared" si="18"/>
        <v>0</v>
      </c>
      <c r="BJ162" s="17" t="s">
        <v>85</v>
      </c>
      <c r="BK162" s="203">
        <f t="shared" si="19"/>
        <v>108</v>
      </c>
      <c r="BL162" s="17" t="s">
        <v>264</v>
      </c>
      <c r="BM162" s="202" t="s">
        <v>2519</v>
      </c>
    </row>
    <row r="163" spans="1:65" s="1" customFormat="1" ht="16.5" customHeight="1">
      <c r="A163" s="34"/>
      <c r="B163" s="35"/>
      <c r="C163" s="237" t="s">
        <v>472</v>
      </c>
      <c r="D163" s="237" t="s">
        <v>212</v>
      </c>
      <c r="E163" s="238" t="s">
        <v>2520</v>
      </c>
      <c r="F163" s="239" t="s">
        <v>2521</v>
      </c>
      <c r="G163" s="240" t="s">
        <v>308</v>
      </c>
      <c r="H163" s="241">
        <v>3</v>
      </c>
      <c r="I163" s="242">
        <v>61</v>
      </c>
      <c r="J163" s="241">
        <f t="shared" si="10"/>
        <v>183</v>
      </c>
      <c r="K163" s="239" t="s">
        <v>177</v>
      </c>
      <c r="L163" s="243"/>
      <c r="M163" s="244" t="s">
        <v>1</v>
      </c>
      <c r="N163" s="245" t="s">
        <v>42</v>
      </c>
      <c r="O163" s="71"/>
      <c r="P163" s="200">
        <f t="shared" si="11"/>
        <v>0</v>
      </c>
      <c r="Q163" s="200">
        <v>3.0000000000000001E-5</v>
      </c>
      <c r="R163" s="200">
        <f t="shared" si="12"/>
        <v>9.0000000000000006E-5</v>
      </c>
      <c r="S163" s="200">
        <v>0</v>
      </c>
      <c r="T163" s="201">
        <f t="shared" si="1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2" t="s">
        <v>360</v>
      </c>
      <c r="AT163" s="202" t="s">
        <v>212</v>
      </c>
      <c r="AU163" s="202" t="s">
        <v>87</v>
      </c>
      <c r="AY163" s="17" t="s">
        <v>171</v>
      </c>
      <c r="BE163" s="203">
        <f t="shared" si="14"/>
        <v>183</v>
      </c>
      <c r="BF163" s="203">
        <f t="shared" si="15"/>
        <v>0</v>
      </c>
      <c r="BG163" s="203">
        <f t="shared" si="16"/>
        <v>0</v>
      </c>
      <c r="BH163" s="203">
        <f t="shared" si="17"/>
        <v>0</v>
      </c>
      <c r="BI163" s="203">
        <f t="shared" si="18"/>
        <v>0</v>
      </c>
      <c r="BJ163" s="17" t="s">
        <v>85</v>
      </c>
      <c r="BK163" s="203">
        <f t="shared" si="19"/>
        <v>183</v>
      </c>
      <c r="BL163" s="17" t="s">
        <v>264</v>
      </c>
      <c r="BM163" s="202" t="s">
        <v>2522</v>
      </c>
    </row>
    <row r="164" spans="1:65" s="1" customFormat="1" ht="16.5" customHeight="1">
      <c r="A164" s="34"/>
      <c r="B164" s="35"/>
      <c r="C164" s="237" t="s">
        <v>481</v>
      </c>
      <c r="D164" s="237" t="s">
        <v>212</v>
      </c>
      <c r="E164" s="238" t="s">
        <v>2508</v>
      </c>
      <c r="F164" s="239" t="s">
        <v>2509</v>
      </c>
      <c r="G164" s="240" t="s">
        <v>308</v>
      </c>
      <c r="H164" s="241">
        <v>3</v>
      </c>
      <c r="I164" s="242">
        <v>29</v>
      </c>
      <c r="J164" s="241">
        <f t="shared" si="10"/>
        <v>87</v>
      </c>
      <c r="K164" s="239" t="s">
        <v>177</v>
      </c>
      <c r="L164" s="243"/>
      <c r="M164" s="244" t="s">
        <v>1</v>
      </c>
      <c r="N164" s="245" t="s">
        <v>42</v>
      </c>
      <c r="O164" s="71"/>
      <c r="P164" s="200">
        <f t="shared" si="11"/>
        <v>0</v>
      </c>
      <c r="Q164" s="200">
        <v>1.0000000000000001E-5</v>
      </c>
      <c r="R164" s="200">
        <f t="shared" si="12"/>
        <v>3.0000000000000004E-5</v>
      </c>
      <c r="S164" s="200">
        <v>0</v>
      </c>
      <c r="T164" s="201">
        <f t="shared" si="1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2" t="s">
        <v>360</v>
      </c>
      <c r="AT164" s="202" t="s">
        <v>212</v>
      </c>
      <c r="AU164" s="202" t="s">
        <v>87</v>
      </c>
      <c r="AY164" s="17" t="s">
        <v>171</v>
      </c>
      <c r="BE164" s="203">
        <f t="shared" si="14"/>
        <v>87</v>
      </c>
      <c r="BF164" s="203">
        <f t="shared" si="15"/>
        <v>0</v>
      </c>
      <c r="BG164" s="203">
        <f t="shared" si="16"/>
        <v>0</v>
      </c>
      <c r="BH164" s="203">
        <f t="shared" si="17"/>
        <v>0</v>
      </c>
      <c r="BI164" s="203">
        <f t="shared" si="18"/>
        <v>0</v>
      </c>
      <c r="BJ164" s="17" t="s">
        <v>85</v>
      </c>
      <c r="BK164" s="203">
        <f t="shared" si="19"/>
        <v>87</v>
      </c>
      <c r="BL164" s="17" t="s">
        <v>264</v>
      </c>
      <c r="BM164" s="202" t="s">
        <v>2523</v>
      </c>
    </row>
    <row r="165" spans="1:65" s="1" customFormat="1" ht="37.9" customHeight="1">
      <c r="A165" s="34"/>
      <c r="B165" s="35"/>
      <c r="C165" s="192" t="s">
        <v>485</v>
      </c>
      <c r="D165" s="192" t="s">
        <v>173</v>
      </c>
      <c r="E165" s="193" t="s">
        <v>2524</v>
      </c>
      <c r="F165" s="194" t="s">
        <v>2525</v>
      </c>
      <c r="G165" s="195" t="s">
        <v>308</v>
      </c>
      <c r="H165" s="196">
        <v>6</v>
      </c>
      <c r="I165" s="197">
        <v>121</v>
      </c>
      <c r="J165" s="196">
        <f t="shared" si="10"/>
        <v>726</v>
      </c>
      <c r="K165" s="194" t="s">
        <v>177</v>
      </c>
      <c r="L165" s="39"/>
      <c r="M165" s="198" t="s">
        <v>1</v>
      </c>
      <c r="N165" s="199" t="s">
        <v>42</v>
      </c>
      <c r="O165" s="71"/>
      <c r="P165" s="200">
        <f t="shared" si="11"/>
        <v>0</v>
      </c>
      <c r="Q165" s="200">
        <v>0</v>
      </c>
      <c r="R165" s="200">
        <f t="shared" si="12"/>
        <v>0</v>
      </c>
      <c r="S165" s="200">
        <v>0</v>
      </c>
      <c r="T165" s="201">
        <f t="shared" si="1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264</v>
      </c>
      <c r="AT165" s="202" t="s">
        <v>173</v>
      </c>
      <c r="AU165" s="202" t="s">
        <v>87</v>
      </c>
      <c r="AY165" s="17" t="s">
        <v>171</v>
      </c>
      <c r="BE165" s="203">
        <f t="shared" si="14"/>
        <v>726</v>
      </c>
      <c r="BF165" s="203">
        <f t="shared" si="15"/>
        <v>0</v>
      </c>
      <c r="BG165" s="203">
        <f t="shared" si="16"/>
        <v>0</v>
      </c>
      <c r="BH165" s="203">
        <f t="shared" si="17"/>
        <v>0</v>
      </c>
      <c r="BI165" s="203">
        <f t="shared" si="18"/>
        <v>0</v>
      </c>
      <c r="BJ165" s="17" t="s">
        <v>85</v>
      </c>
      <c r="BK165" s="203">
        <f t="shared" si="19"/>
        <v>726</v>
      </c>
      <c r="BL165" s="17" t="s">
        <v>264</v>
      </c>
      <c r="BM165" s="202" t="s">
        <v>2526</v>
      </c>
    </row>
    <row r="166" spans="1:65" s="1" customFormat="1" ht="24.2" customHeight="1">
      <c r="A166" s="34"/>
      <c r="B166" s="35"/>
      <c r="C166" s="237" t="s">
        <v>495</v>
      </c>
      <c r="D166" s="237" t="s">
        <v>212</v>
      </c>
      <c r="E166" s="238" t="s">
        <v>2514</v>
      </c>
      <c r="F166" s="239" t="s">
        <v>2515</v>
      </c>
      <c r="G166" s="240" t="s">
        <v>308</v>
      </c>
      <c r="H166" s="241">
        <v>6</v>
      </c>
      <c r="I166" s="242">
        <v>130</v>
      </c>
      <c r="J166" s="241">
        <f t="shared" si="10"/>
        <v>780</v>
      </c>
      <c r="K166" s="239" t="s">
        <v>177</v>
      </c>
      <c r="L166" s="243"/>
      <c r="M166" s="244" t="s">
        <v>1</v>
      </c>
      <c r="N166" s="245" t="s">
        <v>42</v>
      </c>
      <c r="O166" s="71"/>
      <c r="P166" s="200">
        <f t="shared" si="11"/>
        <v>0</v>
      </c>
      <c r="Q166" s="200">
        <v>4.0000000000000003E-5</v>
      </c>
      <c r="R166" s="200">
        <f t="shared" si="12"/>
        <v>2.4000000000000003E-4</v>
      </c>
      <c r="S166" s="200">
        <v>0</v>
      </c>
      <c r="T166" s="201">
        <f t="shared" si="1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2" t="s">
        <v>360</v>
      </c>
      <c r="AT166" s="202" t="s">
        <v>212</v>
      </c>
      <c r="AU166" s="202" t="s">
        <v>87</v>
      </c>
      <c r="AY166" s="17" t="s">
        <v>171</v>
      </c>
      <c r="BE166" s="203">
        <f t="shared" si="14"/>
        <v>780</v>
      </c>
      <c r="BF166" s="203">
        <f t="shared" si="15"/>
        <v>0</v>
      </c>
      <c r="BG166" s="203">
        <f t="shared" si="16"/>
        <v>0</v>
      </c>
      <c r="BH166" s="203">
        <f t="shared" si="17"/>
        <v>0</v>
      </c>
      <c r="BI166" s="203">
        <f t="shared" si="18"/>
        <v>0</v>
      </c>
      <c r="BJ166" s="17" t="s">
        <v>85</v>
      </c>
      <c r="BK166" s="203">
        <f t="shared" si="19"/>
        <v>780</v>
      </c>
      <c r="BL166" s="17" t="s">
        <v>264</v>
      </c>
      <c r="BM166" s="202" t="s">
        <v>2527</v>
      </c>
    </row>
    <row r="167" spans="1:65" s="1" customFormat="1" ht="24.2" customHeight="1">
      <c r="A167" s="34"/>
      <c r="B167" s="35"/>
      <c r="C167" s="237" t="s">
        <v>500</v>
      </c>
      <c r="D167" s="237" t="s">
        <v>212</v>
      </c>
      <c r="E167" s="238" t="s">
        <v>2528</v>
      </c>
      <c r="F167" s="239" t="s">
        <v>2529</v>
      </c>
      <c r="G167" s="240" t="s">
        <v>308</v>
      </c>
      <c r="H167" s="241">
        <v>6</v>
      </c>
      <c r="I167" s="242">
        <v>36</v>
      </c>
      <c r="J167" s="241">
        <f t="shared" si="10"/>
        <v>216</v>
      </c>
      <c r="K167" s="239" t="s">
        <v>177</v>
      </c>
      <c r="L167" s="243"/>
      <c r="M167" s="244" t="s">
        <v>1</v>
      </c>
      <c r="N167" s="245" t="s">
        <v>42</v>
      </c>
      <c r="O167" s="71"/>
      <c r="P167" s="200">
        <f t="shared" si="11"/>
        <v>0</v>
      </c>
      <c r="Q167" s="200">
        <v>0</v>
      </c>
      <c r="R167" s="200">
        <f t="shared" si="12"/>
        <v>0</v>
      </c>
      <c r="S167" s="200">
        <v>0</v>
      </c>
      <c r="T167" s="201">
        <f t="shared" si="1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2" t="s">
        <v>360</v>
      </c>
      <c r="AT167" s="202" t="s">
        <v>212</v>
      </c>
      <c r="AU167" s="202" t="s">
        <v>87</v>
      </c>
      <c r="AY167" s="17" t="s">
        <v>171</v>
      </c>
      <c r="BE167" s="203">
        <f t="shared" si="14"/>
        <v>216</v>
      </c>
      <c r="BF167" s="203">
        <f t="shared" si="15"/>
        <v>0</v>
      </c>
      <c r="BG167" s="203">
        <f t="shared" si="16"/>
        <v>0</v>
      </c>
      <c r="BH167" s="203">
        <f t="shared" si="17"/>
        <v>0</v>
      </c>
      <c r="BI167" s="203">
        <f t="shared" si="18"/>
        <v>0</v>
      </c>
      <c r="BJ167" s="17" t="s">
        <v>85</v>
      </c>
      <c r="BK167" s="203">
        <f t="shared" si="19"/>
        <v>216</v>
      </c>
      <c r="BL167" s="17" t="s">
        <v>264</v>
      </c>
      <c r="BM167" s="202" t="s">
        <v>2530</v>
      </c>
    </row>
    <row r="168" spans="1:65" s="1" customFormat="1" ht="16.5" customHeight="1">
      <c r="A168" s="34"/>
      <c r="B168" s="35"/>
      <c r="C168" s="237" t="s">
        <v>504</v>
      </c>
      <c r="D168" s="237" t="s">
        <v>212</v>
      </c>
      <c r="E168" s="238" t="s">
        <v>2520</v>
      </c>
      <c r="F168" s="239" t="s">
        <v>2521</v>
      </c>
      <c r="G168" s="240" t="s">
        <v>308</v>
      </c>
      <c r="H168" s="241">
        <v>6</v>
      </c>
      <c r="I168" s="242">
        <v>60</v>
      </c>
      <c r="J168" s="241">
        <f t="shared" si="10"/>
        <v>360</v>
      </c>
      <c r="K168" s="239" t="s">
        <v>177</v>
      </c>
      <c r="L168" s="243"/>
      <c r="M168" s="244" t="s">
        <v>1</v>
      </c>
      <c r="N168" s="245" t="s">
        <v>42</v>
      </c>
      <c r="O168" s="71"/>
      <c r="P168" s="200">
        <f t="shared" si="11"/>
        <v>0</v>
      </c>
      <c r="Q168" s="200">
        <v>3.0000000000000001E-5</v>
      </c>
      <c r="R168" s="200">
        <f t="shared" si="12"/>
        <v>1.8000000000000001E-4</v>
      </c>
      <c r="S168" s="200">
        <v>0</v>
      </c>
      <c r="T168" s="201">
        <f t="shared" si="13"/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2" t="s">
        <v>360</v>
      </c>
      <c r="AT168" s="202" t="s">
        <v>212</v>
      </c>
      <c r="AU168" s="202" t="s">
        <v>87</v>
      </c>
      <c r="AY168" s="17" t="s">
        <v>171</v>
      </c>
      <c r="BE168" s="203">
        <f t="shared" si="14"/>
        <v>360</v>
      </c>
      <c r="BF168" s="203">
        <f t="shared" si="15"/>
        <v>0</v>
      </c>
      <c r="BG168" s="203">
        <f t="shared" si="16"/>
        <v>0</v>
      </c>
      <c r="BH168" s="203">
        <f t="shared" si="17"/>
        <v>0</v>
      </c>
      <c r="BI168" s="203">
        <f t="shared" si="18"/>
        <v>0</v>
      </c>
      <c r="BJ168" s="17" t="s">
        <v>85</v>
      </c>
      <c r="BK168" s="203">
        <f t="shared" si="19"/>
        <v>360</v>
      </c>
      <c r="BL168" s="17" t="s">
        <v>264</v>
      </c>
      <c r="BM168" s="202" t="s">
        <v>2531</v>
      </c>
    </row>
    <row r="169" spans="1:65" s="1" customFormat="1" ht="16.5" customHeight="1">
      <c r="A169" s="34"/>
      <c r="B169" s="35"/>
      <c r="C169" s="237" t="s">
        <v>510</v>
      </c>
      <c r="D169" s="237" t="s">
        <v>212</v>
      </c>
      <c r="E169" s="238" t="s">
        <v>2508</v>
      </c>
      <c r="F169" s="239" t="s">
        <v>2509</v>
      </c>
      <c r="G169" s="240" t="s">
        <v>308</v>
      </c>
      <c r="H169" s="241">
        <v>6</v>
      </c>
      <c r="I169" s="242">
        <v>28</v>
      </c>
      <c r="J169" s="241">
        <f t="shared" si="10"/>
        <v>168</v>
      </c>
      <c r="K169" s="239" t="s">
        <v>177</v>
      </c>
      <c r="L169" s="243"/>
      <c r="M169" s="244" t="s">
        <v>1</v>
      </c>
      <c r="N169" s="245" t="s">
        <v>42</v>
      </c>
      <c r="O169" s="71"/>
      <c r="P169" s="200">
        <f t="shared" si="11"/>
        <v>0</v>
      </c>
      <c r="Q169" s="200">
        <v>1.0000000000000001E-5</v>
      </c>
      <c r="R169" s="200">
        <f t="shared" si="12"/>
        <v>6.0000000000000008E-5</v>
      </c>
      <c r="S169" s="200">
        <v>0</v>
      </c>
      <c r="T169" s="201">
        <f t="shared" si="13"/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2" t="s">
        <v>360</v>
      </c>
      <c r="AT169" s="202" t="s">
        <v>212</v>
      </c>
      <c r="AU169" s="202" t="s">
        <v>87</v>
      </c>
      <c r="AY169" s="17" t="s">
        <v>171</v>
      </c>
      <c r="BE169" s="203">
        <f t="shared" si="14"/>
        <v>168</v>
      </c>
      <c r="BF169" s="203">
        <f t="shared" si="15"/>
        <v>0</v>
      </c>
      <c r="BG169" s="203">
        <f t="shared" si="16"/>
        <v>0</v>
      </c>
      <c r="BH169" s="203">
        <f t="shared" si="17"/>
        <v>0</v>
      </c>
      <c r="BI169" s="203">
        <f t="shared" si="18"/>
        <v>0</v>
      </c>
      <c r="BJ169" s="17" t="s">
        <v>85</v>
      </c>
      <c r="BK169" s="203">
        <f t="shared" si="19"/>
        <v>168</v>
      </c>
      <c r="BL169" s="17" t="s">
        <v>264</v>
      </c>
      <c r="BM169" s="202" t="s">
        <v>2532</v>
      </c>
    </row>
    <row r="170" spans="1:65" s="1" customFormat="1" ht="24.2" customHeight="1">
      <c r="A170" s="34"/>
      <c r="B170" s="35"/>
      <c r="C170" s="192" t="s">
        <v>419</v>
      </c>
      <c r="D170" s="192" t="s">
        <v>173</v>
      </c>
      <c r="E170" s="193" t="s">
        <v>2533</v>
      </c>
      <c r="F170" s="194" t="s">
        <v>2534</v>
      </c>
      <c r="G170" s="195" t="s">
        <v>308</v>
      </c>
      <c r="H170" s="196">
        <v>5</v>
      </c>
      <c r="I170" s="197">
        <v>121</v>
      </c>
      <c r="J170" s="196">
        <f t="shared" si="10"/>
        <v>605</v>
      </c>
      <c r="K170" s="194" t="s">
        <v>177</v>
      </c>
      <c r="L170" s="39"/>
      <c r="M170" s="198" t="s">
        <v>1</v>
      </c>
      <c r="N170" s="199" t="s">
        <v>42</v>
      </c>
      <c r="O170" s="71"/>
      <c r="P170" s="200">
        <f t="shared" si="11"/>
        <v>0</v>
      </c>
      <c r="Q170" s="200">
        <v>0</v>
      </c>
      <c r="R170" s="200">
        <f t="shared" si="12"/>
        <v>0</v>
      </c>
      <c r="S170" s="200">
        <v>0</v>
      </c>
      <c r="T170" s="201">
        <f t="shared" si="13"/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2" t="s">
        <v>264</v>
      </c>
      <c r="AT170" s="202" t="s">
        <v>173</v>
      </c>
      <c r="AU170" s="202" t="s">
        <v>87</v>
      </c>
      <c r="AY170" s="17" t="s">
        <v>171</v>
      </c>
      <c r="BE170" s="203">
        <f t="shared" si="14"/>
        <v>605</v>
      </c>
      <c r="BF170" s="203">
        <f t="shared" si="15"/>
        <v>0</v>
      </c>
      <c r="BG170" s="203">
        <f t="shared" si="16"/>
        <v>0</v>
      </c>
      <c r="BH170" s="203">
        <f t="shared" si="17"/>
        <v>0</v>
      </c>
      <c r="BI170" s="203">
        <f t="shared" si="18"/>
        <v>0</v>
      </c>
      <c r="BJ170" s="17" t="s">
        <v>85</v>
      </c>
      <c r="BK170" s="203">
        <f t="shared" si="19"/>
        <v>605</v>
      </c>
      <c r="BL170" s="17" t="s">
        <v>264</v>
      </c>
      <c r="BM170" s="202" t="s">
        <v>2535</v>
      </c>
    </row>
    <row r="171" spans="1:65" s="1" customFormat="1" ht="24.2" customHeight="1">
      <c r="A171" s="34"/>
      <c r="B171" s="35"/>
      <c r="C171" s="237" t="s">
        <v>428</v>
      </c>
      <c r="D171" s="237" t="s">
        <v>212</v>
      </c>
      <c r="E171" s="238" t="s">
        <v>2536</v>
      </c>
      <c r="F171" s="239" t="s">
        <v>2537</v>
      </c>
      <c r="G171" s="240" t="s">
        <v>308</v>
      </c>
      <c r="H171" s="241">
        <v>5</v>
      </c>
      <c r="I171" s="242">
        <v>158</v>
      </c>
      <c r="J171" s="241">
        <f t="shared" si="10"/>
        <v>790</v>
      </c>
      <c r="K171" s="239" t="s">
        <v>177</v>
      </c>
      <c r="L171" s="243"/>
      <c r="M171" s="244" t="s">
        <v>1</v>
      </c>
      <c r="N171" s="245" t="s">
        <v>42</v>
      </c>
      <c r="O171" s="71"/>
      <c r="P171" s="200">
        <f t="shared" si="11"/>
        <v>0</v>
      </c>
      <c r="Q171" s="200">
        <v>4.0000000000000003E-5</v>
      </c>
      <c r="R171" s="200">
        <f t="shared" si="12"/>
        <v>2.0000000000000001E-4</v>
      </c>
      <c r="S171" s="200">
        <v>0</v>
      </c>
      <c r="T171" s="201">
        <f t="shared" si="13"/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2" t="s">
        <v>360</v>
      </c>
      <c r="AT171" s="202" t="s">
        <v>212</v>
      </c>
      <c r="AU171" s="202" t="s">
        <v>87</v>
      </c>
      <c r="AY171" s="17" t="s">
        <v>171</v>
      </c>
      <c r="BE171" s="203">
        <f t="shared" si="14"/>
        <v>790</v>
      </c>
      <c r="BF171" s="203">
        <f t="shared" si="15"/>
        <v>0</v>
      </c>
      <c r="BG171" s="203">
        <f t="shared" si="16"/>
        <v>0</v>
      </c>
      <c r="BH171" s="203">
        <f t="shared" si="17"/>
        <v>0</v>
      </c>
      <c r="BI171" s="203">
        <f t="shared" si="18"/>
        <v>0</v>
      </c>
      <c r="BJ171" s="17" t="s">
        <v>85</v>
      </c>
      <c r="BK171" s="203">
        <f t="shared" si="19"/>
        <v>790</v>
      </c>
      <c r="BL171" s="17" t="s">
        <v>264</v>
      </c>
      <c r="BM171" s="202" t="s">
        <v>2538</v>
      </c>
    </row>
    <row r="172" spans="1:65" s="1" customFormat="1" ht="16.5" customHeight="1">
      <c r="A172" s="34"/>
      <c r="B172" s="35"/>
      <c r="C172" s="237" t="s">
        <v>434</v>
      </c>
      <c r="D172" s="237" t="s">
        <v>212</v>
      </c>
      <c r="E172" s="238" t="s">
        <v>2539</v>
      </c>
      <c r="F172" s="239" t="s">
        <v>2540</v>
      </c>
      <c r="G172" s="240" t="s">
        <v>308</v>
      </c>
      <c r="H172" s="241">
        <v>5</v>
      </c>
      <c r="I172" s="242">
        <v>56</v>
      </c>
      <c r="J172" s="241">
        <f t="shared" si="10"/>
        <v>280</v>
      </c>
      <c r="K172" s="239" t="s">
        <v>177</v>
      </c>
      <c r="L172" s="243"/>
      <c r="M172" s="244" t="s">
        <v>1</v>
      </c>
      <c r="N172" s="245" t="s">
        <v>42</v>
      </c>
      <c r="O172" s="71"/>
      <c r="P172" s="200">
        <f t="shared" si="11"/>
        <v>0</v>
      </c>
      <c r="Q172" s="200">
        <v>3.0000000000000001E-5</v>
      </c>
      <c r="R172" s="200">
        <f t="shared" si="12"/>
        <v>1.5000000000000001E-4</v>
      </c>
      <c r="S172" s="200">
        <v>0</v>
      </c>
      <c r="T172" s="201">
        <f t="shared" si="13"/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2" t="s">
        <v>360</v>
      </c>
      <c r="AT172" s="202" t="s">
        <v>212</v>
      </c>
      <c r="AU172" s="202" t="s">
        <v>87</v>
      </c>
      <c r="AY172" s="17" t="s">
        <v>171</v>
      </c>
      <c r="BE172" s="203">
        <f t="shared" si="14"/>
        <v>280</v>
      </c>
      <c r="BF172" s="203">
        <f t="shared" si="15"/>
        <v>0</v>
      </c>
      <c r="BG172" s="203">
        <f t="shared" si="16"/>
        <v>0</v>
      </c>
      <c r="BH172" s="203">
        <f t="shared" si="17"/>
        <v>0</v>
      </c>
      <c r="BI172" s="203">
        <f t="shared" si="18"/>
        <v>0</v>
      </c>
      <c r="BJ172" s="17" t="s">
        <v>85</v>
      </c>
      <c r="BK172" s="203">
        <f t="shared" si="19"/>
        <v>280</v>
      </c>
      <c r="BL172" s="17" t="s">
        <v>264</v>
      </c>
      <c r="BM172" s="202" t="s">
        <v>2541</v>
      </c>
    </row>
    <row r="173" spans="1:65" s="1" customFormat="1" ht="16.5" customHeight="1">
      <c r="A173" s="34"/>
      <c r="B173" s="35"/>
      <c r="C173" s="237" t="s">
        <v>442</v>
      </c>
      <c r="D173" s="237" t="s">
        <v>212</v>
      </c>
      <c r="E173" s="238" t="s">
        <v>2508</v>
      </c>
      <c r="F173" s="239" t="s">
        <v>2509</v>
      </c>
      <c r="G173" s="240" t="s">
        <v>308</v>
      </c>
      <c r="H173" s="241">
        <v>5</v>
      </c>
      <c r="I173" s="242">
        <v>29</v>
      </c>
      <c r="J173" s="241">
        <f t="shared" si="10"/>
        <v>145</v>
      </c>
      <c r="K173" s="239" t="s">
        <v>177</v>
      </c>
      <c r="L173" s="243"/>
      <c r="M173" s="244" t="s">
        <v>1</v>
      </c>
      <c r="N173" s="245" t="s">
        <v>42</v>
      </c>
      <c r="O173" s="71"/>
      <c r="P173" s="200">
        <f t="shared" si="11"/>
        <v>0</v>
      </c>
      <c r="Q173" s="200">
        <v>1.0000000000000001E-5</v>
      </c>
      <c r="R173" s="200">
        <f t="shared" si="12"/>
        <v>5.0000000000000002E-5</v>
      </c>
      <c r="S173" s="200">
        <v>0</v>
      </c>
      <c r="T173" s="201">
        <f t="shared" si="13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2" t="s">
        <v>360</v>
      </c>
      <c r="AT173" s="202" t="s">
        <v>212</v>
      </c>
      <c r="AU173" s="202" t="s">
        <v>87</v>
      </c>
      <c r="AY173" s="17" t="s">
        <v>171</v>
      </c>
      <c r="BE173" s="203">
        <f t="shared" si="14"/>
        <v>145</v>
      </c>
      <c r="BF173" s="203">
        <f t="shared" si="15"/>
        <v>0</v>
      </c>
      <c r="BG173" s="203">
        <f t="shared" si="16"/>
        <v>0</v>
      </c>
      <c r="BH173" s="203">
        <f t="shared" si="17"/>
        <v>0</v>
      </c>
      <c r="BI173" s="203">
        <f t="shared" si="18"/>
        <v>0</v>
      </c>
      <c r="BJ173" s="17" t="s">
        <v>85</v>
      </c>
      <c r="BK173" s="203">
        <f t="shared" si="19"/>
        <v>145</v>
      </c>
      <c r="BL173" s="17" t="s">
        <v>264</v>
      </c>
      <c r="BM173" s="202" t="s">
        <v>2542</v>
      </c>
    </row>
    <row r="174" spans="1:65" s="1" customFormat="1" ht="24.2" customHeight="1">
      <c r="A174" s="34"/>
      <c r="B174" s="35"/>
      <c r="C174" s="192" t="s">
        <v>516</v>
      </c>
      <c r="D174" s="192" t="s">
        <v>173</v>
      </c>
      <c r="E174" s="193" t="s">
        <v>2543</v>
      </c>
      <c r="F174" s="194" t="s">
        <v>2544</v>
      </c>
      <c r="G174" s="195" t="s">
        <v>308</v>
      </c>
      <c r="H174" s="196">
        <v>16</v>
      </c>
      <c r="I174" s="197">
        <v>149</v>
      </c>
      <c r="J174" s="196">
        <f t="shared" si="10"/>
        <v>2384</v>
      </c>
      <c r="K174" s="194" t="s">
        <v>177</v>
      </c>
      <c r="L174" s="39"/>
      <c r="M174" s="198" t="s">
        <v>1</v>
      </c>
      <c r="N174" s="199" t="s">
        <v>42</v>
      </c>
      <c r="O174" s="71"/>
      <c r="P174" s="200">
        <f t="shared" si="11"/>
        <v>0</v>
      </c>
      <c r="Q174" s="200">
        <v>0</v>
      </c>
      <c r="R174" s="200">
        <f t="shared" si="12"/>
        <v>0</v>
      </c>
      <c r="S174" s="200">
        <v>0</v>
      </c>
      <c r="T174" s="201">
        <f t="shared" si="1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2" t="s">
        <v>264</v>
      </c>
      <c r="AT174" s="202" t="s">
        <v>173</v>
      </c>
      <c r="AU174" s="202" t="s">
        <v>87</v>
      </c>
      <c r="AY174" s="17" t="s">
        <v>171</v>
      </c>
      <c r="BE174" s="203">
        <f t="shared" si="14"/>
        <v>2384</v>
      </c>
      <c r="BF174" s="203">
        <f t="shared" si="15"/>
        <v>0</v>
      </c>
      <c r="BG174" s="203">
        <f t="shared" si="16"/>
        <v>0</v>
      </c>
      <c r="BH174" s="203">
        <f t="shared" si="17"/>
        <v>0</v>
      </c>
      <c r="BI174" s="203">
        <f t="shared" si="18"/>
        <v>0</v>
      </c>
      <c r="BJ174" s="17" t="s">
        <v>85</v>
      </c>
      <c r="BK174" s="203">
        <f t="shared" si="19"/>
        <v>2384</v>
      </c>
      <c r="BL174" s="17" t="s">
        <v>264</v>
      </c>
      <c r="BM174" s="202" t="s">
        <v>2545</v>
      </c>
    </row>
    <row r="175" spans="1:65" s="1" customFormat="1" ht="24.2" customHeight="1">
      <c r="A175" s="34"/>
      <c r="B175" s="35"/>
      <c r="C175" s="237" t="s">
        <v>521</v>
      </c>
      <c r="D175" s="237" t="s">
        <v>212</v>
      </c>
      <c r="E175" s="238" t="s">
        <v>2546</v>
      </c>
      <c r="F175" s="239" t="s">
        <v>2547</v>
      </c>
      <c r="G175" s="240" t="s">
        <v>308</v>
      </c>
      <c r="H175" s="241">
        <v>16</v>
      </c>
      <c r="I175" s="242">
        <v>226</v>
      </c>
      <c r="J175" s="241">
        <f t="shared" si="10"/>
        <v>3616</v>
      </c>
      <c r="K175" s="239" t="s">
        <v>1</v>
      </c>
      <c r="L175" s="243"/>
      <c r="M175" s="244" t="s">
        <v>1</v>
      </c>
      <c r="N175" s="245" t="s">
        <v>42</v>
      </c>
      <c r="O175" s="71"/>
      <c r="P175" s="200">
        <f t="shared" si="11"/>
        <v>0</v>
      </c>
      <c r="Q175" s="200">
        <v>4.0000000000000003E-5</v>
      </c>
      <c r="R175" s="200">
        <f t="shared" si="12"/>
        <v>6.4000000000000005E-4</v>
      </c>
      <c r="S175" s="200">
        <v>0</v>
      </c>
      <c r="T175" s="201">
        <f t="shared" si="1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2" t="s">
        <v>360</v>
      </c>
      <c r="AT175" s="202" t="s">
        <v>212</v>
      </c>
      <c r="AU175" s="202" t="s">
        <v>87</v>
      </c>
      <c r="AY175" s="17" t="s">
        <v>171</v>
      </c>
      <c r="BE175" s="203">
        <f t="shared" si="14"/>
        <v>3616</v>
      </c>
      <c r="BF175" s="203">
        <f t="shared" si="15"/>
        <v>0</v>
      </c>
      <c r="BG175" s="203">
        <f t="shared" si="16"/>
        <v>0</v>
      </c>
      <c r="BH175" s="203">
        <f t="shared" si="17"/>
        <v>0</v>
      </c>
      <c r="BI175" s="203">
        <f t="shared" si="18"/>
        <v>0</v>
      </c>
      <c r="BJ175" s="17" t="s">
        <v>85</v>
      </c>
      <c r="BK175" s="203">
        <f t="shared" si="19"/>
        <v>3616</v>
      </c>
      <c r="BL175" s="17" t="s">
        <v>264</v>
      </c>
      <c r="BM175" s="202" t="s">
        <v>2548</v>
      </c>
    </row>
    <row r="176" spans="1:65" s="1" customFormat="1" ht="24.2" customHeight="1">
      <c r="A176" s="34"/>
      <c r="B176" s="35"/>
      <c r="C176" s="237" t="s">
        <v>527</v>
      </c>
      <c r="D176" s="237" t="s">
        <v>212</v>
      </c>
      <c r="E176" s="238" t="s">
        <v>2549</v>
      </c>
      <c r="F176" s="239" t="s">
        <v>2550</v>
      </c>
      <c r="G176" s="240" t="s">
        <v>308</v>
      </c>
      <c r="H176" s="241">
        <v>16</v>
      </c>
      <c r="I176" s="242">
        <v>59</v>
      </c>
      <c r="J176" s="241">
        <f t="shared" si="10"/>
        <v>944</v>
      </c>
      <c r="K176" s="239" t="s">
        <v>1</v>
      </c>
      <c r="L176" s="243"/>
      <c r="M176" s="244" t="s">
        <v>1</v>
      </c>
      <c r="N176" s="245" t="s">
        <v>42</v>
      </c>
      <c r="O176" s="71"/>
      <c r="P176" s="200">
        <f t="shared" si="11"/>
        <v>0</v>
      </c>
      <c r="Q176" s="200">
        <v>3.0000000000000001E-5</v>
      </c>
      <c r="R176" s="200">
        <f t="shared" si="12"/>
        <v>4.8000000000000001E-4</v>
      </c>
      <c r="S176" s="200">
        <v>0</v>
      </c>
      <c r="T176" s="201">
        <f t="shared" si="1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2" t="s">
        <v>360</v>
      </c>
      <c r="AT176" s="202" t="s">
        <v>212</v>
      </c>
      <c r="AU176" s="202" t="s">
        <v>87</v>
      </c>
      <c r="AY176" s="17" t="s">
        <v>171</v>
      </c>
      <c r="BE176" s="203">
        <f t="shared" si="14"/>
        <v>944</v>
      </c>
      <c r="BF176" s="203">
        <f t="shared" si="15"/>
        <v>0</v>
      </c>
      <c r="BG176" s="203">
        <f t="shared" si="16"/>
        <v>0</v>
      </c>
      <c r="BH176" s="203">
        <f t="shared" si="17"/>
        <v>0</v>
      </c>
      <c r="BI176" s="203">
        <f t="shared" si="18"/>
        <v>0</v>
      </c>
      <c r="BJ176" s="17" t="s">
        <v>85</v>
      </c>
      <c r="BK176" s="203">
        <f t="shared" si="19"/>
        <v>944</v>
      </c>
      <c r="BL176" s="17" t="s">
        <v>264</v>
      </c>
      <c r="BM176" s="202" t="s">
        <v>2551</v>
      </c>
    </row>
    <row r="177" spans="1:65" s="1" customFormat="1" ht="16.5" customHeight="1">
      <c r="A177" s="34"/>
      <c r="B177" s="35"/>
      <c r="C177" s="237" t="s">
        <v>534</v>
      </c>
      <c r="D177" s="237" t="s">
        <v>212</v>
      </c>
      <c r="E177" s="238" t="s">
        <v>2314</v>
      </c>
      <c r="F177" s="239" t="s">
        <v>2315</v>
      </c>
      <c r="G177" s="240" t="s">
        <v>308</v>
      </c>
      <c r="H177" s="241">
        <v>16</v>
      </c>
      <c r="I177" s="242">
        <v>28</v>
      </c>
      <c r="J177" s="241">
        <f t="shared" si="10"/>
        <v>448</v>
      </c>
      <c r="K177" s="239" t="s">
        <v>1</v>
      </c>
      <c r="L177" s="243"/>
      <c r="M177" s="244" t="s">
        <v>1</v>
      </c>
      <c r="N177" s="245" t="s">
        <v>42</v>
      </c>
      <c r="O177" s="71"/>
      <c r="P177" s="200">
        <f t="shared" si="11"/>
        <v>0</v>
      </c>
      <c r="Q177" s="200">
        <v>1.0000000000000001E-5</v>
      </c>
      <c r="R177" s="200">
        <f t="shared" si="12"/>
        <v>1.6000000000000001E-4</v>
      </c>
      <c r="S177" s="200">
        <v>0</v>
      </c>
      <c r="T177" s="201">
        <f t="shared" si="1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2" t="s">
        <v>360</v>
      </c>
      <c r="AT177" s="202" t="s">
        <v>212</v>
      </c>
      <c r="AU177" s="202" t="s">
        <v>87</v>
      </c>
      <c r="AY177" s="17" t="s">
        <v>171</v>
      </c>
      <c r="BE177" s="203">
        <f t="shared" si="14"/>
        <v>448</v>
      </c>
      <c r="BF177" s="203">
        <f t="shared" si="15"/>
        <v>0</v>
      </c>
      <c r="BG177" s="203">
        <f t="shared" si="16"/>
        <v>0</v>
      </c>
      <c r="BH177" s="203">
        <f t="shared" si="17"/>
        <v>0</v>
      </c>
      <c r="BI177" s="203">
        <f t="shared" si="18"/>
        <v>0</v>
      </c>
      <c r="BJ177" s="17" t="s">
        <v>85</v>
      </c>
      <c r="BK177" s="203">
        <f t="shared" si="19"/>
        <v>448</v>
      </c>
      <c r="BL177" s="17" t="s">
        <v>264</v>
      </c>
      <c r="BM177" s="202" t="s">
        <v>2552</v>
      </c>
    </row>
    <row r="178" spans="1:65" s="1" customFormat="1" ht="21.75" customHeight="1">
      <c r="A178" s="34"/>
      <c r="B178" s="35"/>
      <c r="C178" s="192" t="s">
        <v>546</v>
      </c>
      <c r="D178" s="192" t="s">
        <v>173</v>
      </c>
      <c r="E178" s="193" t="s">
        <v>2553</v>
      </c>
      <c r="F178" s="194" t="s">
        <v>2554</v>
      </c>
      <c r="G178" s="195" t="s">
        <v>308</v>
      </c>
      <c r="H178" s="196">
        <v>5</v>
      </c>
      <c r="I178" s="197">
        <v>495</v>
      </c>
      <c r="J178" s="196">
        <f t="shared" si="10"/>
        <v>2475</v>
      </c>
      <c r="K178" s="194" t="s">
        <v>177</v>
      </c>
      <c r="L178" s="39"/>
      <c r="M178" s="198" t="s">
        <v>1</v>
      </c>
      <c r="N178" s="199" t="s">
        <v>42</v>
      </c>
      <c r="O178" s="71"/>
      <c r="P178" s="200">
        <f t="shared" si="11"/>
        <v>0</v>
      </c>
      <c r="Q178" s="200">
        <v>0</v>
      </c>
      <c r="R178" s="200">
        <f t="shared" si="12"/>
        <v>0</v>
      </c>
      <c r="S178" s="200">
        <v>0</v>
      </c>
      <c r="T178" s="201">
        <f t="shared" si="1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2" t="s">
        <v>264</v>
      </c>
      <c r="AT178" s="202" t="s">
        <v>173</v>
      </c>
      <c r="AU178" s="202" t="s">
        <v>87</v>
      </c>
      <c r="AY178" s="17" t="s">
        <v>171</v>
      </c>
      <c r="BE178" s="203">
        <f t="shared" si="14"/>
        <v>2475</v>
      </c>
      <c r="BF178" s="203">
        <f t="shared" si="15"/>
        <v>0</v>
      </c>
      <c r="BG178" s="203">
        <f t="shared" si="16"/>
        <v>0</v>
      </c>
      <c r="BH178" s="203">
        <f t="shared" si="17"/>
        <v>0</v>
      </c>
      <c r="BI178" s="203">
        <f t="shared" si="18"/>
        <v>0</v>
      </c>
      <c r="BJ178" s="17" t="s">
        <v>85</v>
      </c>
      <c r="BK178" s="203">
        <f t="shared" si="19"/>
        <v>2475</v>
      </c>
      <c r="BL178" s="17" t="s">
        <v>264</v>
      </c>
      <c r="BM178" s="202" t="s">
        <v>2555</v>
      </c>
    </row>
    <row r="179" spans="1:65" s="1" customFormat="1" ht="24.2" customHeight="1">
      <c r="A179" s="34"/>
      <c r="B179" s="35"/>
      <c r="C179" s="237" t="s">
        <v>554</v>
      </c>
      <c r="D179" s="237" t="s">
        <v>212</v>
      </c>
      <c r="E179" s="238" t="s">
        <v>2556</v>
      </c>
      <c r="F179" s="239" t="s">
        <v>2557</v>
      </c>
      <c r="G179" s="240" t="s">
        <v>308</v>
      </c>
      <c r="H179" s="241">
        <v>5</v>
      </c>
      <c r="I179" s="242">
        <v>3028</v>
      </c>
      <c r="J179" s="241">
        <f t="shared" si="10"/>
        <v>15140</v>
      </c>
      <c r="K179" s="239" t="s">
        <v>1</v>
      </c>
      <c r="L179" s="243"/>
      <c r="M179" s="244" t="s">
        <v>1</v>
      </c>
      <c r="N179" s="245" t="s">
        <v>42</v>
      </c>
      <c r="O179" s="71"/>
      <c r="P179" s="200">
        <f t="shared" si="11"/>
        <v>0</v>
      </c>
      <c r="Q179" s="200">
        <v>0</v>
      </c>
      <c r="R179" s="200">
        <f t="shared" si="12"/>
        <v>0</v>
      </c>
      <c r="S179" s="200">
        <v>0</v>
      </c>
      <c r="T179" s="201">
        <f t="shared" si="1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2" t="s">
        <v>360</v>
      </c>
      <c r="AT179" s="202" t="s">
        <v>212</v>
      </c>
      <c r="AU179" s="202" t="s">
        <v>87</v>
      </c>
      <c r="AY179" s="17" t="s">
        <v>171</v>
      </c>
      <c r="BE179" s="203">
        <f t="shared" si="14"/>
        <v>15140</v>
      </c>
      <c r="BF179" s="203">
        <f t="shared" si="15"/>
        <v>0</v>
      </c>
      <c r="BG179" s="203">
        <f t="shared" si="16"/>
        <v>0</v>
      </c>
      <c r="BH179" s="203">
        <f t="shared" si="17"/>
        <v>0</v>
      </c>
      <c r="BI179" s="203">
        <f t="shared" si="18"/>
        <v>0</v>
      </c>
      <c r="BJ179" s="17" t="s">
        <v>85</v>
      </c>
      <c r="BK179" s="203">
        <f t="shared" si="19"/>
        <v>15140</v>
      </c>
      <c r="BL179" s="17" t="s">
        <v>264</v>
      </c>
      <c r="BM179" s="202" t="s">
        <v>2558</v>
      </c>
    </row>
    <row r="180" spans="1:65" s="1" customFormat="1" ht="33" customHeight="1">
      <c r="A180" s="34"/>
      <c r="B180" s="35"/>
      <c r="C180" s="192" t="s">
        <v>614</v>
      </c>
      <c r="D180" s="192" t="s">
        <v>173</v>
      </c>
      <c r="E180" s="193" t="s">
        <v>2559</v>
      </c>
      <c r="F180" s="194" t="s">
        <v>2560</v>
      </c>
      <c r="G180" s="195" t="s">
        <v>308</v>
      </c>
      <c r="H180" s="196">
        <v>22</v>
      </c>
      <c r="I180" s="197">
        <v>110</v>
      </c>
      <c r="J180" s="196">
        <f t="shared" si="10"/>
        <v>2420</v>
      </c>
      <c r="K180" s="194" t="s">
        <v>177</v>
      </c>
      <c r="L180" s="39"/>
      <c r="M180" s="198" t="s">
        <v>1</v>
      </c>
      <c r="N180" s="199" t="s">
        <v>42</v>
      </c>
      <c r="O180" s="71"/>
      <c r="P180" s="200">
        <f t="shared" si="11"/>
        <v>0</v>
      </c>
      <c r="Q180" s="200">
        <v>0</v>
      </c>
      <c r="R180" s="200">
        <f t="shared" si="12"/>
        <v>0</v>
      </c>
      <c r="S180" s="200">
        <v>0</v>
      </c>
      <c r="T180" s="201">
        <f t="shared" si="1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2" t="s">
        <v>264</v>
      </c>
      <c r="AT180" s="202" t="s">
        <v>173</v>
      </c>
      <c r="AU180" s="202" t="s">
        <v>87</v>
      </c>
      <c r="AY180" s="17" t="s">
        <v>171</v>
      </c>
      <c r="BE180" s="203">
        <f t="shared" si="14"/>
        <v>2420</v>
      </c>
      <c r="BF180" s="203">
        <f t="shared" si="15"/>
        <v>0</v>
      </c>
      <c r="BG180" s="203">
        <f t="shared" si="16"/>
        <v>0</v>
      </c>
      <c r="BH180" s="203">
        <f t="shared" si="17"/>
        <v>0</v>
      </c>
      <c r="BI180" s="203">
        <f t="shared" si="18"/>
        <v>0</v>
      </c>
      <c r="BJ180" s="17" t="s">
        <v>85</v>
      </c>
      <c r="BK180" s="203">
        <f t="shared" si="19"/>
        <v>2420</v>
      </c>
      <c r="BL180" s="17" t="s">
        <v>264</v>
      </c>
      <c r="BM180" s="202" t="s">
        <v>2561</v>
      </c>
    </row>
    <row r="181" spans="1:65" s="1" customFormat="1" ht="24.2" customHeight="1">
      <c r="A181" s="34"/>
      <c r="B181" s="35"/>
      <c r="C181" s="237" t="s">
        <v>619</v>
      </c>
      <c r="D181" s="237" t="s">
        <v>212</v>
      </c>
      <c r="E181" s="238" t="s">
        <v>2562</v>
      </c>
      <c r="F181" s="239" t="s">
        <v>2563</v>
      </c>
      <c r="G181" s="240" t="s">
        <v>308</v>
      </c>
      <c r="H181" s="241">
        <v>22</v>
      </c>
      <c r="I181" s="242">
        <v>143</v>
      </c>
      <c r="J181" s="241">
        <f t="shared" si="10"/>
        <v>3146</v>
      </c>
      <c r="K181" s="239" t="s">
        <v>177</v>
      </c>
      <c r="L181" s="243"/>
      <c r="M181" s="244" t="s">
        <v>1</v>
      </c>
      <c r="N181" s="245" t="s">
        <v>42</v>
      </c>
      <c r="O181" s="71"/>
      <c r="P181" s="200">
        <f t="shared" si="11"/>
        <v>0</v>
      </c>
      <c r="Q181" s="200">
        <v>6.0000000000000002E-5</v>
      </c>
      <c r="R181" s="200">
        <f t="shared" si="12"/>
        <v>1.32E-3</v>
      </c>
      <c r="S181" s="200">
        <v>0</v>
      </c>
      <c r="T181" s="201">
        <f t="shared" si="1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360</v>
      </c>
      <c r="AT181" s="202" t="s">
        <v>212</v>
      </c>
      <c r="AU181" s="202" t="s">
        <v>87</v>
      </c>
      <c r="AY181" s="17" t="s">
        <v>171</v>
      </c>
      <c r="BE181" s="203">
        <f t="shared" si="14"/>
        <v>3146</v>
      </c>
      <c r="BF181" s="203">
        <f t="shared" si="15"/>
        <v>0</v>
      </c>
      <c r="BG181" s="203">
        <f t="shared" si="16"/>
        <v>0</v>
      </c>
      <c r="BH181" s="203">
        <f t="shared" si="17"/>
        <v>0</v>
      </c>
      <c r="BI181" s="203">
        <f t="shared" si="18"/>
        <v>0</v>
      </c>
      <c r="BJ181" s="17" t="s">
        <v>85</v>
      </c>
      <c r="BK181" s="203">
        <f t="shared" si="19"/>
        <v>3146</v>
      </c>
      <c r="BL181" s="17" t="s">
        <v>264</v>
      </c>
      <c r="BM181" s="202" t="s">
        <v>2564</v>
      </c>
    </row>
    <row r="182" spans="1:65" s="1" customFormat="1" ht="16.5" customHeight="1">
      <c r="A182" s="34"/>
      <c r="B182" s="35"/>
      <c r="C182" s="237" t="s">
        <v>626</v>
      </c>
      <c r="D182" s="237" t="s">
        <v>212</v>
      </c>
      <c r="E182" s="238" t="s">
        <v>2508</v>
      </c>
      <c r="F182" s="239" t="s">
        <v>2509</v>
      </c>
      <c r="G182" s="240" t="s">
        <v>308</v>
      </c>
      <c r="H182" s="241">
        <v>8</v>
      </c>
      <c r="I182" s="242">
        <v>29</v>
      </c>
      <c r="J182" s="241">
        <f t="shared" si="10"/>
        <v>232</v>
      </c>
      <c r="K182" s="239" t="s">
        <v>177</v>
      </c>
      <c r="L182" s="243"/>
      <c r="M182" s="244" t="s">
        <v>1</v>
      </c>
      <c r="N182" s="245" t="s">
        <v>42</v>
      </c>
      <c r="O182" s="71"/>
      <c r="P182" s="200">
        <f t="shared" si="11"/>
        <v>0</v>
      </c>
      <c r="Q182" s="200">
        <v>1.0000000000000001E-5</v>
      </c>
      <c r="R182" s="200">
        <f t="shared" si="12"/>
        <v>8.0000000000000007E-5</v>
      </c>
      <c r="S182" s="200">
        <v>0</v>
      </c>
      <c r="T182" s="201">
        <f t="shared" si="1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2" t="s">
        <v>360</v>
      </c>
      <c r="AT182" s="202" t="s">
        <v>212</v>
      </c>
      <c r="AU182" s="202" t="s">
        <v>87</v>
      </c>
      <c r="AY182" s="17" t="s">
        <v>171</v>
      </c>
      <c r="BE182" s="203">
        <f t="shared" si="14"/>
        <v>232</v>
      </c>
      <c r="BF182" s="203">
        <f t="shared" si="15"/>
        <v>0</v>
      </c>
      <c r="BG182" s="203">
        <f t="shared" si="16"/>
        <v>0</v>
      </c>
      <c r="BH182" s="203">
        <f t="shared" si="17"/>
        <v>0</v>
      </c>
      <c r="BI182" s="203">
        <f t="shared" si="18"/>
        <v>0</v>
      </c>
      <c r="BJ182" s="17" t="s">
        <v>85</v>
      </c>
      <c r="BK182" s="203">
        <f t="shared" si="19"/>
        <v>232</v>
      </c>
      <c r="BL182" s="17" t="s">
        <v>264</v>
      </c>
      <c r="BM182" s="202" t="s">
        <v>2565</v>
      </c>
    </row>
    <row r="183" spans="1:65" s="1" customFormat="1" ht="16.5" customHeight="1">
      <c r="A183" s="34"/>
      <c r="B183" s="35"/>
      <c r="C183" s="237" t="s">
        <v>632</v>
      </c>
      <c r="D183" s="237" t="s">
        <v>212</v>
      </c>
      <c r="E183" s="238" t="s">
        <v>2566</v>
      </c>
      <c r="F183" s="239" t="s">
        <v>2567</v>
      </c>
      <c r="G183" s="240" t="s">
        <v>308</v>
      </c>
      <c r="H183" s="241">
        <v>8</v>
      </c>
      <c r="I183" s="242">
        <v>51</v>
      </c>
      <c r="J183" s="241">
        <f t="shared" ref="J183:J214" si="20">ROUND(I183*H183,2)</f>
        <v>408</v>
      </c>
      <c r="K183" s="239" t="s">
        <v>177</v>
      </c>
      <c r="L183" s="243"/>
      <c r="M183" s="244" t="s">
        <v>1</v>
      </c>
      <c r="N183" s="245" t="s">
        <v>42</v>
      </c>
      <c r="O183" s="71"/>
      <c r="P183" s="200">
        <f t="shared" ref="P183:P214" si="21">O183*H183</f>
        <v>0</v>
      </c>
      <c r="Q183" s="200">
        <v>2.0000000000000002E-5</v>
      </c>
      <c r="R183" s="200">
        <f t="shared" ref="R183:R214" si="22">Q183*H183</f>
        <v>1.6000000000000001E-4</v>
      </c>
      <c r="S183" s="200">
        <v>0</v>
      </c>
      <c r="T183" s="201">
        <f t="shared" ref="T183:T214" si="23"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2" t="s">
        <v>360</v>
      </c>
      <c r="AT183" s="202" t="s">
        <v>212</v>
      </c>
      <c r="AU183" s="202" t="s">
        <v>87</v>
      </c>
      <c r="AY183" s="17" t="s">
        <v>171</v>
      </c>
      <c r="BE183" s="203">
        <f t="shared" ref="BE183:BE218" si="24">IF(N183="základní",J183,0)</f>
        <v>408</v>
      </c>
      <c r="BF183" s="203">
        <f t="shared" ref="BF183:BF218" si="25">IF(N183="snížená",J183,0)</f>
        <v>0</v>
      </c>
      <c r="BG183" s="203">
        <f t="shared" ref="BG183:BG218" si="26">IF(N183="zákl. přenesená",J183,0)</f>
        <v>0</v>
      </c>
      <c r="BH183" s="203">
        <f t="shared" ref="BH183:BH218" si="27">IF(N183="sníž. přenesená",J183,0)</f>
        <v>0</v>
      </c>
      <c r="BI183" s="203">
        <f t="shared" ref="BI183:BI218" si="28">IF(N183="nulová",J183,0)</f>
        <v>0</v>
      </c>
      <c r="BJ183" s="17" t="s">
        <v>85</v>
      </c>
      <c r="BK183" s="203">
        <f t="shared" ref="BK183:BK218" si="29">ROUND(I183*H183,2)</f>
        <v>408</v>
      </c>
      <c r="BL183" s="17" t="s">
        <v>264</v>
      </c>
      <c r="BM183" s="202" t="s">
        <v>2568</v>
      </c>
    </row>
    <row r="184" spans="1:65" s="1" customFormat="1" ht="33" customHeight="1">
      <c r="A184" s="34"/>
      <c r="B184" s="35"/>
      <c r="C184" s="192" t="s">
        <v>599</v>
      </c>
      <c r="D184" s="192" t="s">
        <v>173</v>
      </c>
      <c r="E184" s="193" t="s">
        <v>2569</v>
      </c>
      <c r="F184" s="194" t="s">
        <v>2570</v>
      </c>
      <c r="G184" s="195" t="s">
        <v>308</v>
      </c>
      <c r="H184" s="196">
        <v>8</v>
      </c>
      <c r="I184" s="197">
        <v>110</v>
      </c>
      <c r="J184" s="196">
        <f t="shared" si="20"/>
        <v>880</v>
      </c>
      <c r="K184" s="194" t="s">
        <v>177</v>
      </c>
      <c r="L184" s="39"/>
      <c r="M184" s="198" t="s">
        <v>1</v>
      </c>
      <c r="N184" s="199" t="s">
        <v>42</v>
      </c>
      <c r="O184" s="71"/>
      <c r="P184" s="200">
        <f t="shared" si="21"/>
        <v>0</v>
      </c>
      <c r="Q184" s="200">
        <v>0</v>
      </c>
      <c r="R184" s="200">
        <f t="shared" si="22"/>
        <v>0</v>
      </c>
      <c r="S184" s="200">
        <v>0</v>
      </c>
      <c r="T184" s="201">
        <f t="shared" si="23"/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2" t="s">
        <v>264</v>
      </c>
      <c r="AT184" s="202" t="s">
        <v>173</v>
      </c>
      <c r="AU184" s="202" t="s">
        <v>87</v>
      </c>
      <c r="AY184" s="17" t="s">
        <v>171</v>
      </c>
      <c r="BE184" s="203">
        <f t="shared" si="24"/>
        <v>880</v>
      </c>
      <c r="BF184" s="203">
        <f t="shared" si="25"/>
        <v>0</v>
      </c>
      <c r="BG184" s="203">
        <f t="shared" si="26"/>
        <v>0</v>
      </c>
      <c r="BH184" s="203">
        <f t="shared" si="27"/>
        <v>0</v>
      </c>
      <c r="BI184" s="203">
        <f t="shared" si="28"/>
        <v>0</v>
      </c>
      <c r="BJ184" s="17" t="s">
        <v>85</v>
      </c>
      <c r="BK184" s="203">
        <f t="shared" si="29"/>
        <v>880</v>
      </c>
      <c r="BL184" s="17" t="s">
        <v>264</v>
      </c>
      <c r="BM184" s="202" t="s">
        <v>2571</v>
      </c>
    </row>
    <row r="185" spans="1:65" s="1" customFormat="1" ht="24.2" customHeight="1">
      <c r="A185" s="34"/>
      <c r="B185" s="35"/>
      <c r="C185" s="237" t="s">
        <v>604</v>
      </c>
      <c r="D185" s="237" t="s">
        <v>212</v>
      </c>
      <c r="E185" s="238" t="s">
        <v>2572</v>
      </c>
      <c r="F185" s="239" t="s">
        <v>2573</v>
      </c>
      <c r="G185" s="240" t="s">
        <v>308</v>
      </c>
      <c r="H185" s="241">
        <v>8</v>
      </c>
      <c r="I185" s="242">
        <v>210</v>
      </c>
      <c r="J185" s="241">
        <f t="shared" si="20"/>
        <v>1680</v>
      </c>
      <c r="K185" s="239" t="s">
        <v>177</v>
      </c>
      <c r="L185" s="243"/>
      <c r="M185" s="244" t="s">
        <v>1</v>
      </c>
      <c r="N185" s="245" t="s">
        <v>42</v>
      </c>
      <c r="O185" s="71"/>
      <c r="P185" s="200">
        <f t="shared" si="21"/>
        <v>0</v>
      </c>
      <c r="Q185" s="200">
        <v>1E-4</v>
      </c>
      <c r="R185" s="200">
        <f t="shared" si="22"/>
        <v>8.0000000000000004E-4</v>
      </c>
      <c r="S185" s="200">
        <v>0</v>
      </c>
      <c r="T185" s="201">
        <f t="shared" si="23"/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2" t="s">
        <v>360</v>
      </c>
      <c r="AT185" s="202" t="s">
        <v>212</v>
      </c>
      <c r="AU185" s="202" t="s">
        <v>87</v>
      </c>
      <c r="AY185" s="17" t="s">
        <v>171</v>
      </c>
      <c r="BE185" s="203">
        <f t="shared" si="24"/>
        <v>1680</v>
      </c>
      <c r="BF185" s="203">
        <f t="shared" si="25"/>
        <v>0</v>
      </c>
      <c r="BG185" s="203">
        <f t="shared" si="26"/>
        <v>0</v>
      </c>
      <c r="BH185" s="203">
        <f t="shared" si="27"/>
        <v>0</v>
      </c>
      <c r="BI185" s="203">
        <f t="shared" si="28"/>
        <v>0</v>
      </c>
      <c r="BJ185" s="17" t="s">
        <v>85</v>
      </c>
      <c r="BK185" s="203">
        <f t="shared" si="29"/>
        <v>1680</v>
      </c>
      <c r="BL185" s="17" t="s">
        <v>264</v>
      </c>
      <c r="BM185" s="202" t="s">
        <v>2574</v>
      </c>
    </row>
    <row r="186" spans="1:65" s="1" customFormat="1" ht="33" customHeight="1">
      <c r="A186" s="34"/>
      <c r="B186" s="35"/>
      <c r="C186" s="192" t="s">
        <v>649</v>
      </c>
      <c r="D186" s="192" t="s">
        <v>173</v>
      </c>
      <c r="E186" s="193" t="s">
        <v>2575</v>
      </c>
      <c r="F186" s="194" t="s">
        <v>2576</v>
      </c>
      <c r="G186" s="195" t="s">
        <v>308</v>
      </c>
      <c r="H186" s="196">
        <v>4</v>
      </c>
      <c r="I186" s="197">
        <v>127</v>
      </c>
      <c r="J186" s="196">
        <f t="shared" si="20"/>
        <v>508</v>
      </c>
      <c r="K186" s="194" t="s">
        <v>177</v>
      </c>
      <c r="L186" s="39"/>
      <c r="M186" s="198" t="s">
        <v>1</v>
      </c>
      <c r="N186" s="199" t="s">
        <v>42</v>
      </c>
      <c r="O186" s="71"/>
      <c r="P186" s="200">
        <f t="shared" si="21"/>
        <v>0</v>
      </c>
      <c r="Q186" s="200">
        <v>0</v>
      </c>
      <c r="R186" s="200">
        <f t="shared" si="22"/>
        <v>0</v>
      </c>
      <c r="S186" s="200">
        <v>0</v>
      </c>
      <c r="T186" s="201">
        <f t="shared" si="23"/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2" t="s">
        <v>264</v>
      </c>
      <c r="AT186" s="202" t="s">
        <v>173</v>
      </c>
      <c r="AU186" s="202" t="s">
        <v>87</v>
      </c>
      <c r="AY186" s="17" t="s">
        <v>171</v>
      </c>
      <c r="BE186" s="203">
        <f t="shared" si="24"/>
        <v>508</v>
      </c>
      <c r="BF186" s="203">
        <f t="shared" si="25"/>
        <v>0</v>
      </c>
      <c r="BG186" s="203">
        <f t="shared" si="26"/>
        <v>0</v>
      </c>
      <c r="BH186" s="203">
        <f t="shared" si="27"/>
        <v>0</v>
      </c>
      <c r="BI186" s="203">
        <f t="shared" si="28"/>
        <v>0</v>
      </c>
      <c r="BJ186" s="17" t="s">
        <v>85</v>
      </c>
      <c r="BK186" s="203">
        <f t="shared" si="29"/>
        <v>508</v>
      </c>
      <c r="BL186" s="17" t="s">
        <v>264</v>
      </c>
      <c r="BM186" s="202" t="s">
        <v>2577</v>
      </c>
    </row>
    <row r="187" spans="1:65" s="1" customFormat="1" ht="37.9" customHeight="1">
      <c r="A187" s="34"/>
      <c r="B187" s="35"/>
      <c r="C187" s="237" t="s">
        <v>654</v>
      </c>
      <c r="D187" s="237" t="s">
        <v>212</v>
      </c>
      <c r="E187" s="238" t="s">
        <v>2578</v>
      </c>
      <c r="F187" s="239" t="s">
        <v>2579</v>
      </c>
      <c r="G187" s="240" t="s">
        <v>308</v>
      </c>
      <c r="H187" s="241">
        <v>4</v>
      </c>
      <c r="I187" s="242">
        <v>966</v>
      </c>
      <c r="J187" s="241">
        <f t="shared" si="20"/>
        <v>3864</v>
      </c>
      <c r="K187" s="239" t="s">
        <v>177</v>
      </c>
      <c r="L187" s="243"/>
      <c r="M187" s="244" t="s">
        <v>1</v>
      </c>
      <c r="N187" s="245" t="s">
        <v>42</v>
      </c>
      <c r="O187" s="71"/>
      <c r="P187" s="200">
        <f t="shared" si="21"/>
        <v>0</v>
      </c>
      <c r="Q187" s="200">
        <v>6.9999999999999994E-5</v>
      </c>
      <c r="R187" s="200">
        <f t="shared" si="22"/>
        <v>2.7999999999999998E-4</v>
      </c>
      <c r="S187" s="200">
        <v>0</v>
      </c>
      <c r="T187" s="201">
        <f t="shared" si="23"/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2" t="s">
        <v>360</v>
      </c>
      <c r="AT187" s="202" t="s">
        <v>212</v>
      </c>
      <c r="AU187" s="202" t="s">
        <v>87</v>
      </c>
      <c r="AY187" s="17" t="s">
        <v>171</v>
      </c>
      <c r="BE187" s="203">
        <f t="shared" si="24"/>
        <v>3864</v>
      </c>
      <c r="BF187" s="203">
        <f t="shared" si="25"/>
        <v>0</v>
      </c>
      <c r="BG187" s="203">
        <f t="shared" si="26"/>
        <v>0</v>
      </c>
      <c r="BH187" s="203">
        <f t="shared" si="27"/>
        <v>0</v>
      </c>
      <c r="BI187" s="203">
        <f t="shared" si="28"/>
        <v>0</v>
      </c>
      <c r="BJ187" s="17" t="s">
        <v>85</v>
      </c>
      <c r="BK187" s="203">
        <f t="shared" si="29"/>
        <v>3864</v>
      </c>
      <c r="BL187" s="17" t="s">
        <v>264</v>
      </c>
      <c r="BM187" s="202" t="s">
        <v>2580</v>
      </c>
    </row>
    <row r="188" spans="1:65" s="1" customFormat="1" ht="16.5" customHeight="1">
      <c r="A188" s="34"/>
      <c r="B188" s="35"/>
      <c r="C188" s="237" t="s">
        <v>658</v>
      </c>
      <c r="D188" s="237" t="s">
        <v>212</v>
      </c>
      <c r="E188" s="238" t="s">
        <v>2508</v>
      </c>
      <c r="F188" s="239" t="s">
        <v>2509</v>
      </c>
      <c r="G188" s="240" t="s">
        <v>308</v>
      </c>
      <c r="H188" s="241">
        <v>2</v>
      </c>
      <c r="I188" s="242">
        <v>29</v>
      </c>
      <c r="J188" s="241">
        <f t="shared" si="20"/>
        <v>58</v>
      </c>
      <c r="K188" s="239" t="s">
        <v>177</v>
      </c>
      <c r="L188" s="243"/>
      <c r="M188" s="244" t="s">
        <v>1</v>
      </c>
      <c r="N188" s="245" t="s">
        <v>42</v>
      </c>
      <c r="O188" s="71"/>
      <c r="P188" s="200">
        <f t="shared" si="21"/>
        <v>0</v>
      </c>
      <c r="Q188" s="200">
        <v>1.0000000000000001E-5</v>
      </c>
      <c r="R188" s="200">
        <f t="shared" si="22"/>
        <v>2.0000000000000002E-5</v>
      </c>
      <c r="S188" s="200">
        <v>0</v>
      </c>
      <c r="T188" s="201">
        <f t="shared" si="23"/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2" t="s">
        <v>360</v>
      </c>
      <c r="AT188" s="202" t="s">
        <v>212</v>
      </c>
      <c r="AU188" s="202" t="s">
        <v>87</v>
      </c>
      <c r="AY188" s="17" t="s">
        <v>171</v>
      </c>
      <c r="BE188" s="203">
        <f t="shared" si="24"/>
        <v>58</v>
      </c>
      <c r="BF188" s="203">
        <f t="shared" si="25"/>
        <v>0</v>
      </c>
      <c r="BG188" s="203">
        <f t="shared" si="26"/>
        <v>0</v>
      </c>
      <c r="BH188" s="203">
        <f t="shared" si="27"/>
        <v>0</v>
      </c>
      <c r="BI188" s="203">
        <f t="shared" si="28"/>
        <v>0</v>
      </c>
      <c r="BJ188" s="17" t="s">
        <v>85</v>
      </c>
      <c r="BK188" s="203">
        <f t="shared" si="29"/>
        <v>58</v>
      </c>
      <c r="BL188" s="17" t="s">
        <v>264</v>
      </c>
      <c r="BM188" s="202" t="s">
        <v>2581</v>
      </c>
    </row>
    <row r="189" spans="1:65" s="1" customFormat="1" ht="33" customHeight="1">
      <c r="A189" s="34"/>
      <c r="B189" s="35"/>
      <c r="C189" s="192" t="s">
        <v>663</v>
      </c>
      <c r="D189" s="192" t="s">
        <v>173</v>
      </c>
      <c r="E189" s="193" t="s">
        <v>2582</v>
      </c>
      <c r="F189" s="194" t="s">
        <v>2583</v>
      </c>
      <c r="G189" s="195" t="s">
        <v>308</v>
      </c>
      <c r="H189" s="196">
        <v>1</v>
      </c>
      <c r="I189" s="197">
        <v>127</v>
      </c>
      <c r="J189" s="196">
        <f t="shared" si="20"/>
        <v>127</v>
      </c>
      <c r="K189" s="194" t="s">
        <v>177</v>
      </c>
      <c r="L189" s="39"/>
      <c r="M189" s="198" t="s">
        <v>1</v>
      </c>
      <c r="N189" s="199" t="s">
        <v>42</v>
      </c>
      <c r="O189" s="71"/>
      <c r="P189" s="200">
        <f t="shared" si="21"/>
        <v>0</v>
      </c>
      <c r="Q189" s="200">
        <v>0</v>
      </c>
      <c r="R189" s="200">
        <f t="shared" si="22"/>
        <v>0</v>
      </c>
      <c r="S189" s="200">
        <v>0</v>
      </c>
      <c r="T189" s="201">
        <f t="shared" si="23"/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2" t="s">
        <v>264</v>
      </c>
      <c r="AT189" s="202" t="s">
        <v>173</v>
      </c>
      <c r="AU189" s="202" t="s">
        <v>87</v>
      </c>
      <c r="AY189" s="17" t="s">
        <v>171</v>
      </c>
      <c r="BE189" s="203">
        <f t="shared" si="24"/>
        <v>127</v>
      </c>
      <c r="BF189" s="203">
        <f t="shared" si="25"/>
        <v>0</v>
      </c>
      <c r="BG189" s="203">
        <f t="shared" si="26"/>
        <v>0</v>
      </c>
      <c r="BH189" s="203">
        <f t="shared" si="27"/>
        <v>0</v>
      </c>
      <c r="BI189" s="203">
        <f t="shared" si="28"/>
        <v>0</v>
      </c>
      <c r="BJ189" s="17" t="s">
        <v>85</v>
      </c>
      <c r="BK189" s="203">
        <f t="shared" si="29"/>
        <v>127</v>
      </c>
      <c r="BL189" s="17" t="s">
        <v>264</v>
      </c>
      <c r="BM189" s="202" t="s">
        <v>2584</v>
      </c>
    </row>
    <row r="190" spans="1:65" s="1" customFormat="1" ht="24.2" customHeight="1">
      <c r="A190" s="34"/>
      <c r="B190" s="35"/>
      <c r="C190" s="237" t="s">
        <v>668</v>
      </c>
      <c r="D190" s="237" t="s">
        <v>212</v>
      </c>
      <c r="E190" s="238" t="s">
        <v>2585</v>
      </c>
      <c r="F190" s="239" t="s">
        <v>2586</v>
      </c>
      <c r="G190" s="240" t="s">
        <v>308</v>
      </c>
      <c r="H190" s="241">
        <v>1</v>
      </c>
      <c r="I190" s="242">
        <v>110</v>
      </c>
      <c r="J190" s="241">
        <f t="shared" si="20"/>
        <v>110</v>
      </c>
      <c r="K190" s="239" t="s">
        <v>177</v>
      </c>
      <c r="L190" s="243"/>
      <c r="M190" s="244" t="s">
        <v>1</v>
      </c>
      <c r="N190" s="245" t="s">
        <v>42</v>
      </c>
      <c r="O190" s="71"/>
      <c r="P190" s="200">
        <f t="shared" si="21"/>
        <v>0</v>
      </c>
      <c r="Q190" s="200">
        <v>1E-4</v>
      </c>
      <c r="R190" s="200">
        <f t="shared" si="22"/>
        <v>1E-4</v>
      </c>
      <c r="S190" s="200">
        <v>0</v>
      </c>
      <c r="T190" s="201">
        <f t="shared" si="23"/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2" t="s">
        <v>360</v>
      </c>
      <c r="AT190" s="202" t="s">
        <v>212</v>
      </c>
      <c r="AU190" s="202" t="s">
        <v>87</v>
      </c>
      <c r="AY190" s="17" t="s">
        <v>171</v>
      </c>
      <c r="BE190" s="203">
        <f t="shared" si="24"/>
        <v>110</v>
      </c>
      <c r="BF190" s="203">
        <f t="shared" si="25"/>
        <v>0</v>
      </c>
      <c r="BG190" s="203">
        <f t="shared" si="26"/>
        <v>0</v>
      </c>
      <c r="BH190" s="203">
        <f t="shared" si="27"/>
        <v>0</v>
      </c>
      <c r="BI190" s="203">
        <f t="shared" si="28"/>
        <v>0</v>
      </c>
      <c r="BJ190" s="17" t="s">
        <v>85</v>
      </c>
      <c r="BK190" s="203">
        <f t="shared" si="29"/>
        <v>110</v>
      </c>
      <c r="BL190" s="17" t="s">
        <v>264</v>
      </c>
      <c r="BM190" s="202" t="s">
        <v>2587</v>
      </c>
    </row>
    <row r="191" spans="1:65" s="1" customFormat="1" ht="24.2" customHeight="1">
      <c r="A191" s="34"/>
      <c r="B191" s="35"/>
      <c r="C191" s="192" t="s">
        <v>348</v>
      </c>
      <c r="D191" s="192" t="s">
        <v>173</v>
      </c>
      <c r="E191" s="193" t="s">
        <v>2588</v>
      </c>
      <c r="F191" s="194" t="s">
        <v>2589</v>
      </c>
      <c r="G191" s="195" t="s">
        <v>308</v>
      </c>
      <c r="H191" s="196">
        <v>30</v>
      </c>
      <c r="I191" s="197">
        <v>165</v>
      </c>
      <c r="J191" s="196">
        <f t="shared" si="20"/>
        <v>4950</v>
      </c>
      <c r="K191" s="194" t="s">
        <v>177</v>
      </c>
      <c r="L191" s="39"/>
      <c r="M191" s="198" t="s">
        <v>1</v>
      </c>
      <c r="N191" s="199" t="s">
        <v>42</v>
      </c>
      <c r="O191" s="71"/>
      <c r="P191" s="200">
        <f t="shared" si="21"/>
        <v>0</v>
      </c>
      <c r="Q191" s="200">
        <v>0</v>
      </c>
      <c r="R191" s="200">
        <f t="shared" si="22"/>
        <v>0</v>
      </c>
      <c r="S191" s="200">
        <v>0</v>
      </c>
      <c r="T191" s="201">
        <f t="shared" si="23"/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2" t="s">
        <v>264</v>
      </c>
      <c r="AT191" s="202" t="s">
        <v>173</v>
      </c>
      <c r="AU191" s="202" t="s">
        <v>87</v>
      </c>
      <c r="AY191" s="17" t="s">
        <v>171</v>
      </c>
      <c r="BE191" s="203">
        <f t="shared" si="24"/>
        <v>4950</v>
      </c>
      <c r="BF191" s="203">
        <f t="shared" si="25"/>
        <v>0</v>
      </c>
      <c r="BG191" s="203">
        <f t="shared" si="26"/>
        <v>0</v>
      </c>
      <c r="BH191" s="203">
        <f t="shared" si="27"/>
        <v>0</v>
      </c>
      <c r="BI191" s="203">
        <f t="shared" si="28"/>
        <v>0</v>
      </c>
      <c r="BJ191" s="17" t="s">
        <v>85</v>
      </c>
      <c r="BK191" s="203">
        <f t="shared" si="29"/>
        <v>4950</v>
      </c>
      <c r="BL191" s="17" t="s">
        <v>264</v>
      </c>
      <c r="BM191" s="202" t="s">
        <v>2590</v>
      </c>
    </row>
    <row r="192" spans="1:65" s="1" customFormat="1" ht="24.2" customHeight="1">
      <c r="A192" s="34"/>
      <c r="B192" s="35"/>
      <c r="C192" s="237" t="s">
        <v>355</v>
      </c>
      <c r="D192" s="237" t="s">
        <v>212</v>
      </c>
      <c r="E192" s="238" t="s">
        <v>2591</v>
      </c>
      <c r="F192" s="239" t="s">
        <v>2592</v>
      </c>
      <c r="G192" s="240" t="s">
        <v>308</v>
      </c>
      <c r="H192" s="241">
        <v>17</v>
      </c>
      <c r="I192" s="242">
        <v>129</v>
      </c>
      <c r="J192" s="241">
        <f t="shared" si="20"/>
        <v>2193</v>
      </c>
      <c r="K192" s="239" t="s">
        <v>177</v>
      </c>
      <c r="L192" s="243"/>
      <c r="M192" s="244" t="s">
        <v>1</v>
      </c>
      <c r="N192" s="245" t="s">
        <v>42</v>
      </c>
      <c r="O192" s="71"/>
      <c r="P192" s="200">
        <f t="shared" si="21"/>
        <v>0</v>
      </c>
      <c r="Q192" s="200">
        <v>4.0000000000000002E-4</v>
      </c>
      <c r="R192" s="200">
        <f t="shared" si="22"/>
        <v>6.8000000000000005E-3</v>
      </c>
      <c r="S192" s="200">
        <v>0</v>
      </c>
      <c r="T192" s="201">
        <f t="shared" si="23"/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2" t="s">
        <v>360</v>
      </c>
      <c r="AT192" s="202" t="s">
        <v>212</v>
      </c>
      <c r="AU192" s="202" t="s">
        <v>87</v>
      </c>
      <c r="AY192" s="17" t="s">
        <v>171</v>
      </c>
      <c r="BE192" s="203">
        <f t="shared" si="24"/>
        <v>2193</v>
      </c>
      <c r="BF192" s="203">
        <f t="shared" si="25"/>
        <v>0</v>
      </c>
      <c r="BG192" s="203">
        <f t="shared" si="26"/>
        <v>0</v>
      </c>
      <c r="BH192" s="203">
        <f t="shared" si="27"/>
        <v>0</v>
      </c>
      <c r="BI192" s="203">
        <f t="shared" si="28"/>
        <v>0</v>
      </c>
      <c r="BJ192" s="17" t="s">
        <v>85</v>
      </c>
      <c r="BK192" s="203">
        <f t="shared" si="29"/>
        <v>2193</v>
      </c>
      <c r="BL192" s="17" t="s">
        <v>264</v>
      </c>
      <c r="BM192" s="202" t="s">
        <v>2593</v>
      </c>
    </row>
    <row r="193" spans="1:65" s="1" customFormat="1" ht="24.2" customHeight="1">
      <c r="A193" s="34"/>
      <c r="B193" s="35"/>
      <c r="C193" s="237" t="s">
        <v>360</v>
      </c>
      <c r="D193" s="237" t="s">
        <v>212</v>
      </c>
      <c r="E193" s="238" t="s">
        <v>2594</v>
      </c>
      <c r="F193" s="239" t="s">
        <v>2595</v>
      </c>
      <c r="G193" s="240" t="s">
        <v>308</v>
      </c>
      <c r="H193" s="241">
        <v>13</v>
      </c>
      <c r="I193" s="242">
        <v>160</v>
      </c>
      <c r="J193" s="241">
        <f t="shared" si="20"/>
        <v>2080</v>
      </c>
      <c r="K193" s="239" t="s">
        <v>177</v>
      </c>
      <c r="L193" s="243"/>
      <c r="M193" s="244" t="s">
        <v>1</v>
      </c>
      <c r="N193" s="245" t="s">
        <v>42</v>
      </c>
      <c r="O193" s="71"/>
      <c r="P193" s="200">
        <f t="shared" si="21"/>
        <v>0</v>
      </c>
      <c r="Q193" s="200">
        <v>4.0000000000000002E-4</v>
      </c>
      <c r="R193" s="200">
        <f t="shared" si="22"/>
        <v>5.2000000000000006E-3</v>
      </c>
      <c r="S193" s="200">
        <v>0</v>
      </c>
      <c r="T193" s="201">
        <f t="shared" si="23"/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2" t="s">
        <v>360</v>
      </c>
      <c r="AT193" s="202" t="s">
        <v>212</v>
      </c>
      <c r="AU193" s="202" t="s">
        <v>87</v>
      </c>
      <c r="AY193" s="17" t="s">
        <v>171</v>
      </c>
      <c r="BE193" s="203">
        <f t="shared" si="24"/>
        <v>2080</v>
      </c>
      <c r="BF193" s="203">
        <f t="shared" si="25"/>
        <v>0</v>
      </c>
      <c r="BG193" s="203">
        <f t="shared" si="26"/>
        <v>0</v>
      </c>
      <c r="BH193" s="203">
        <f t="shared" si="27"/>
        <v>0</v>
      </c>
      <c r="BI193" s="203">
        <f t="shared" si="28"/>
        <v>0</v>
      </c>
      <c r="BJ193" s="17" t="s">
        <v>85</v>
      </c>
      <c r="BK193" s="203">
        <f t="shared" si="29"/>
        <v>2080</v>
      </c>
      <c r="BL193" s="17" t="s">
        <v>264</v>
      </c>
      <c r="BM193" s="202" t="s">
        <v>2596</v>
      </c>
    </row>
    <row r="194" spans="1:65" s="1" customFormat="1" ht="24.2" customHeight="1">
      <c r="A194" s="34"/>
      <c r="B194" s="35"/>
      <c r="C194" s="192" t="s">
        <v>324</v>
      </c>
      <c r="D194" s="192" t="s">
        <v>173</v>
      </c>
      <c r="E194" s="193" t="s">
        <v>2597</v>
      </c>
      <c r="F194" s="194" t="s">
        <v>2598</v>
      </c>
      <c r="G194" s="195" t="s">
        <v>308</v>
      </c>
      <c r="H194" s="196">
        <v>1</v>
      </c>
      <c r="I194" s="197">
        <v>198</v>
      </c>
      <c r="J194" s="196">
        <f t="shared" si="20"/>
        <v>198</v>
      </c>
      <c r="K194" s="194" t="s">
        <v>177</v>
      </c>
      <c r="L194" s="39"/>
      <c r="M194" s="198" t="s">
        <v>1</v>
      </c>
      <c r="N194" s="199" t="s">
        <v>42</v>
      </c>
      <c r="O194" s="71"/>
      <c r="P194" s="200">
        <f t="shared" si="21"/>
        <v>0</v>
      </c>
      <c r="Q194" s="200">
        <v>0</v>
      </c>
      <c r="R194" s="200">
        <f t="shared" si="22"/>
        <v>0</v>
      </c>
      <c r="S194" s="200">
        <v>0</v>
      </c>
      <c r="T194" s="201">
        <f t="shared" si="23"/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2" t="s">
        <v>264</v>
      </c>
      <c r="AT194" s="202" t="s">
        <v>173</v>
      </c>
      <c r="AU194" s="202" t="s">
        <v>87</v>
      </c>
      <c r="AY194" s="17" t="s">
        <v>171</v>
      </c>
      <c r="BE194" s="203">
        <f t="shared" si="24"/>
        <v>198</v>
      </c>
      <c r="BF194" s="203">
        <f t="shared" si="25"/>
        <v>0</v>
      </c>
      <c r="BG194" s="203">
        <f t="shared" si="26"/>
        <v>0</v>
      </c>
      <c r="BH194" s="203">
        <f t="shared" si="27"/>
        <v>0</v>
      </c>
      <c r="BI194" s="203">
        <f t="shared" si="28"/>
        <v>0</v>
      </c>
      <c r="BJ194" s="17" t="s">
        <v>85</v>
      </c>
      <c r="BK194" s="203">
        <f t="shared" si="29"/>
        <v>198</v>
      </c>
      <c r="BL194" s="17" t="s">
        <v>264</v>
      </c>
      <c r="BM194" s="202" t="s">
        <v>2599</v>
      </c>
    </row>
    <row r="195" spans="1:65" s="1" customFormat="1" ht="24.2" customHeight="1">
      <c r="A195" s="34"/>
      <c r="B195" s="35"/>
      <c r="C195" s="237" t="s">
        <v>338</v>
      </c>
      <c r="D195" s="237" t="s">
        <v>212</v>
      </c>
      <c r="E195" s="238" t="s">
        <v>2600</v>
      </c>
      <c r="F195" s="239" t="s">
        <v>2601</v>
      </c>
      <c r="G195" s="240" t="s">
        <v>308</v>
      </c>
      <c r="H195" s="241">
        <v>1</v>
      </c>
      <c r="I195" s="242">
        <v>872</v>
      </c>
      <c r="J195" s="241">
        <f t="shared" si="20"/>
        <v>872</v>
      </c>
      <c r="K195" s="239" t="s">
        <v>1</v>
      </c>
      <c r="L195" s="243"/>
      <c r="M195" s="244" t="s">
        <v>1</v>
      </c>
      <c r="N195" s="245" t="s">
        <v>42</v>
      </c>
      <c r="O195" s="71"/>
      <c r="P195" s="200">
        <f t="shared" si="21"/>
        <v>0</v>
      </c>
      <c r="Q195" s="200">
        <v>0</v>
      </c>
      <c r="R195" s="200">
        <f t="shared" si="22"/>
        <v>0</v>
      </c>
      <c r="S195" s="200">
        <v>0</v>
      </c>
      <c r="T195" s="201">
        <f t="shared" si="23"/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2" t="s">
        <v>360</v>
      </c>
      <c r="AT195" s="202" t="s">
        <v>212</v>
      </c>
      <c r="AU195" s="202" t="s">
        <v>87</v>
      </c>
      <c r="AY195" s="17" t="s">
        <v>171</v>
      </c>
      <c r="BE195" s="203">
        <f t="shared" si="24"/>
        <v>872</v>
      </c>
      <c r="BF195" s="203">
        <f t="shared" si="25"/>
        <v>0</v>
      </c>
      <c r="BG195" s="203">
        <f t="shared" si="26"/>
        <v>0</v>
      </c>
      <c r="BH195" s="203">
        <f t="shared" si="27"/>
        <v>0</v>
      </c>
      <c r="BI195" s="203">
        <f t="shared" si="28"/>
        <v>0</v>
      </c>
      <c r="BJ195" s="17" t="s">
        <v>85</v>
      </c>
      <c r="BK195" s="203">
        <f t="shared" si="29"/>
        <v>872</v>
      </c>
      <c r="BL195" s="17" t="s">
        <v>264</v>
      </c>
      <c r="BM195" s="202" t="s">
        <v>2602</v>
      </c>
    </row>
    <row r="196" spans="1:65" s="1" customFormat="1" ht="24.2" customHeight="1">
      <c r="A196" s="34"/>
      <c r="B196" s="35"/>
      <c r="C196" s="192" t="s">
        <v>328</v>
      </c>
      <c r="D196" s="192" t="s">
        <v>173</v>
      </c>
      <c r="E196" s="193" t="s">
        <v>2603</v>
      </c>
      <c r="F196" s="194" t="s">
        <v>2604</v>
      </c>
      <c r="G196" s="195" t="s">
        <v>308</v>
      </c>
      <c r="H196" s="196">
        <v>1</v>
      </c>
      <c r="I196" s="197">
        <v>198</v>
      </c>
      <c r="J196" s="196">
        <f t="shared" si="20"/>
        <v>198</v>
      </c>
      <c r="K196" s="194" t="s">
        <v>177</v>
      </c>
      <c r="L196" s="39"/>
      <c r="M196" s="198" t="s">
        <v>1</v>
      </c>
      <c r="N196" s="199" t="s">
        <v>42</v>
      </c>
      <c r="O196" s="71"/>
      <c r="P196" s="200">
        <f t="shared" si="21"/>
        <v>0</v>
      </c>
      <c r="Q196" s="200">
        <v>0</v>
      </c>
      <c r="R196" s="200">
        <f t="shared" si="22"/>
        <v>0</v>
      </c>
      <c r="S196" s="200">
        <v>0</v>
      </c>
      <c r="T196" s="201">
        <f t="shared" si="2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2" t="s">
        <v>264</v>
      </c>
      <c r="AT196" s="202" t="s">
        <v>173</v>
      </c>
      <c r="AU196" s="202" t="s">
        <v>87</v>
      </c>
      <c r="AY196" s="17" t="s">
        <v>171</v>
      </c>
      <c r="BE196" s="203">
        <f t="shared" si="24"/>
        <v>198</v>
      </c>
      <c r="BF196" s="203">
        <f t="shared" si="25"/>
        <v>0</v>
      </c>
      <c r="BG196" s="203">
        <f t="shared" si="26"/>
        <v>0</v>
      </c>
      <c r="BH196" s="203">
        <f t="shared" si="27"/>
        <v>0</v>
      </c>
      <c r="BI196" s="203">
        <f t="shared" si="28"/>
        <v>0</v>
      </c>
      <c r="BJ196" s="17" t="s">
        <v>85</v>
      </c>
      <c r="BK196" s="203">
        <f t="shared" si="29"/>
        <v>198</v>
      </c>
      <c r="BL196" s="17" t="s">
        <v>264</v>
      </c>
      <c r="BM196" s="202" t="s">
        <v>2605</v>
      </c>
    </row>
    <row r="197" spans="1:65" s="1" customFormat="1" ht="24.2" customHeight="1">
      <c r="A197" s="34"/>
      <c r="B197" s="35"/>
      <c r="C197" s="237" t="s">
        <v>332</v>
      </c>
      <c r="D197" s="237" t="s">
        <v>212</v>
      </c>
      <c r="E197" s="238" t="s">
        <v>2606</v>
      </c>
      <c r="F197" s="239" t="s">
        <v>2607</v>
      </c>
      <c r="G197" s="240" t="s">
        <v>308</v>
      </c>
      <c r="H197" s="241">
        <v>1</v>
      </c>
      <c r="I197" s="242">
        <v>711</v>
      </c>
      <c r="J197" s="241">
        <f t="shared" si="20"/>
        <v>711</v>
      </c>
      <c r="K197" s="239" t="s">
        <v>177</v>
      </c>
      <c r="L197" s="243"/>
      <c r="M197" s="244" t="s">
        <v>1</v>
      </c>
      <c r="N197" s="245" t="s">
        <v>42</v>
      </c>
      <c r="O197" s="71"/>
      <c r="P197" s="200">
        <f t="shared" si="21"/>
        <v>0</v>
      </c>
      <c r="Q197" s="200">
        <v>1.0499999999999999E-3</v>
      </c>
      <c r="R197" s="200">
        <f t="shared" si="22"/>
        <v>1.0499999999999999E-3</v>
      </c>
      <c r="S197" s="200">
        <v>0</v>
      </c>
      <c r="T197" s="201">
        <f t="shared" si="23"/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2" t="s">
        <v>360</v>
      </c>
      <c r="AT197" s="202" t="s">
        <v>212</v>
      </c>
      <c r="AU197" s="202" t="s">
        <v>87</v>
      </c>
      <c r="AY197" s="17" t="s">
        <v>171</v>
      </c>
      <c r="BE197" s="203">
        <f t="shared" si="24"/>
        <v>711</v>
      </c>
      <c r="BF197" s="203">
        <f t="shared" si="25"/>
        <v>0</v>
      </c>
      <c r="BG197" s="203">
        <f t="shared" si="26"/>
        <v>0</v>
      </c>
      <c r="BH197" s="203">
        <f t="shared" si="27"/>
        <v>0</v>
      </c>
      <c r="BI197" s="203">
        <f t="shared" si="28"/>
        <v>0</v>
      </c>
      <c r="BJ197" s="17" t="s">
        <v>85</v>
      </c>
      <c r="BK197" s="203">
        <f t="shared" si="29"/>
        <v>711</v>
      </c>
      <c r="BL197" s="17" t="s">
        <v>264</v>
      </c>
      <c r="BM197" s="202" t="s">
        <v>2608</v>
      </c>
    </row>
    <row r="198" spans="1:65" s="1" customFormat="1" ht="24.2" customHeight="1">
      <c r="A198" s="34"/>
      <c r="B198" s="35"/>
      <c r="C198" s="192" t="s">
        <v>365</v>
      </c>
      <c r="D198" s="192" t="s">
        <v>173</v>
      </c>
      <c r="E198" s="193" t="s">
        <v>2609</v>
      </c>
      <c r="F198" s="194" t="s">
        <v>2610</v>
      </c>
      <c r="G198" s="195" t="s">
        <v>308</v>
      </c>
      <c r="H198" s="196">
        <v>3</v>
      </c>
      <c r="I198" s="197">
        <v>242</v>
      </c>
      <c r="J198" s="196">
        <f t="shared" si="20"/>
        <v>726</v>
      </c>
      <c r="K198" s="194" t="s">
        <v>177</v>
      </c>
      <c r="L198" s="39"/>
      <c r="M198" s="198" t="s">
        <v>1</v>
      </c>
      <c r="N198" s="199" t="s">
        <v>42</v>
      </c>
      <c r="O198" s="71"/>
      <c r="P198" s="200">
        <f t="shared" si="21"/>
        <v>0</v>
      </c>
      <c r="Q198" s="200">
        <v>0</v>
      </c>
      <c r="R198" s="200">
        <f t="shared" si="22"/>
        <v>0</v>
      </c>
      <c r="S198" s="200">
        <v>0</v>
      </c>
      <c r="T198" s="201">
        <f t="shared" si="23"/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2" t="s">
        <v>264</v>
      </c>
      <c r="AT198" s="202" t="s">
        <v>173</v>
      </c>
      <c r="AU198" s="202" t="s">
        <v>87</v>
      </c>
      <c r="AY198" s="17" t="s">
        <v>171</v>
      </c>
      <c r="BE198" s="203">
        <f t="shared" si="24"/>
        <v>726</v>
      </c>
      <c r="BF198" s="203">
        <f t="shared" si="25"/>
        <v>0</v>
      </c>
      <c r="BG198" s="203">
        <f t="shared" si="26"/>
        <v>0</v>
      </c>
      <c r="BH198" s="203">
        <f t="shared" si="27"/>
        <v>0</v>
      </c>
      <c r="BI198" s="203">
        <f t="shared" si="28"/>
        <v>0</v>
      </c>
      <c r="BJ198" s="17" t="s">
        <v>85</v>
      </c>
      <c r="BK198" s="203">
        <f t="shared" si="29"/>
        <v>726</v>
      </c>
      <c r="BL198" s="17" t="s">
        <v>264</v>
      </c>
      <c r="BM198" s="202" t="s">
        <v>2611</v>
      </c>
    </row>
    <row r="199" spans="1:65" s="1" customFormat="1" ht="24.2" customHeight="1">
      <c r="A199" s="34"/>
      <c r="B199" s="35"/>
      <c r="C199" s="237" t="s">
        <v>223</v>
      </c>
      <c r="D199" s="237" t="s">
        <v>212</v>
      </c>
      <c r="E199" s="238" t="s">
        <v>2612</v>
      </c>
      <c r="F199" s="239" t="s">
        <v>2613</v>
      </c>
      <c r="G199" s="240" t="s">
        <v>308</v>
      </c>
      <c r="H199" s="241">
        <v>3</v>
      </c>
      <c r="I199" s="242">
        <v>840</v>
      </c>
      <c r="J199" s="241">
        <f t="shared" si="20"/>
        <v>2520</v>
      </c>
      <c r="K199" s="239" t="s">
        <v>1</v>
      </c>
      <c r="L199" s="243"/>
      <c r="M199" s="244" t="s">
        <v>1</v>
      </c>
      <c r="N199" s="245" t="s">
        <v>42</v>
      </c>
      <c r="O199" s="71"/>
      <c r="P199" s="200">
        <f t="shared" si="21"/>
        <v>0</v>
      </c>
      <c r="Q199" s="200">
        <v>0</v>
      </c>
      <c r="R199" s="200">
        <f t="shared" si="22"/>
        <v>0</v>
      </c>
      <c r="S199" s="200">
        <v>0</v>
      </c>
      <c r="T199" s="201">
        <f t="shared" si="23"/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2" t="s">
        <v>360</v>
      </c>
      <c r="AT199" s="202" t="s">
        <v>212</v>
      </c>
      <c r="AU199" s="202" t="s">
        <v>87</v>
      </c>
      <c r="AY199" s="17" t="s">
        <v>171</v>
      </c>
      <c r="BE199" s="203">
        <f t="shared" si="24"/>
        <v>2520</v>
      </c>
      <c r="BF199" s="203">
        <f t="shared" si="25"/>
        <v>0</v>
      </c>
      <c r="BG199" s="203">
        <f t="shared" si="26"/>
        <v>0</v>
      </c>
      <c r="BH199" s="203">
        <f t="shared" si="27"/>
        <v>0</v>
      </c>
      <c r="BI199" s="203">
        <f t="shared" si="28"/>
        <v>0</v>
      </c>
      <c r="BJ199" s="17" t="s">
        <v>85</v>
      </c>
      <c r="BK199" s="203">
        <f t="shared" si="29"/>
        <v>2520</v>
      </c>
      <c r="BL199" s="17" t="s">
        <v>264</v>
      </c>
      <c r="BM199" s="202" t="s">
        <v>2614</v>
      </c>
    </row>
    <row r="200" spans="1:65" s="1" customFormat="1" ht="33" customHeight="1">
      <c r="A200" s="34"/>
      <c r="B200" s="35"/>
      <c r="C200" s="192" t="s">
        <v>377</v>
      </c>
      <c r="D200" s="192" t="s">
        <v>173</v>
      </c>
      <c r="E200" s="193" t="s">
        <v>2615</v>
      </c>
      <c r="F200" s="194" t="s">
        <v>2616</v>
      </c>
      <c r="G200" s="195" t="s">
        <v>308</v>
      </c>
      <c r="H200" s="196">
        <v>1</v>
      </c>
      <c r="I200" s="197">
        <v>242</v>
      </c>
      <c r="J200" s="196">
        <f t="shared" si="20"/>
        <v>242</v>
      </c>
      <c r="K200" s="194" t="s">
        <v>177</v>
      </c>
      <c r="L200" s="39"/>
      <c r="M200" s="198" t="s">
        <v>1</v>
      </c>
      <c r="N200" s="199" t="s">
        <v>42</v>
      </c>
      <c r="O200" s="71"/>
      <c r="P200" s="200">
        <f t="shared" si="21"/>
        <v>0</v>
      </c>
      <c r="Q200" s="200">
        <v>0</v>
      </c>
      <c r="R200" s="200">
        <f t="shared" si="22"/>
        <v>0</v>
      </c>
      <c r="S200" s="200">
        <v>0</v>
      </c>
      <c r="T200" s="201">
        <f t="shared" si="23"/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2" t="s">
        <v>264</v>
      </c>
      <c r="AT200" s="202" t="s">
        <v>173</v>
      </c>
      <c r="AU200" s="202" t="s">
        <v>87</v>
      </c>
      <c r="AY200" s="17" t="s">
        <v>171</v>
      </c>
      <c r="BE200" s="203">
        <f t="shared" si="24"/>
        <v>242</v>
      </c>
      <c r="BF200" s="203">
        <f t="shared" si="25"/>
        <v>0</v>
      </c>
      <c r="BG200" s="203">
        <f t="shared" si="26"/>
        <v>0</v>
      </c>
      <c r="BH200" s="203">
        <f t="shared" si="27"/>
        <v>0</v>
      </c>
      <c r="BI200" s="203">
        <f t="shared" si="28"/>
        <v>0</v>
      </c>
      <c r="BJ200" s="17" t="s">
        <v>85</v>
      </c>
      <c r="BK200" s="203">
        <f t="shared" si="29"/>
        <v>242</v>
      </c>
      <c r="BL200" s="17" t="s">
        <v>264</v>
      </c>
      <c r="BM200" s="202" t="s">
        <v>2617</v>
      </c>
    </row>
    <row r="201" spans="1:65" s="1" customFormat="1" ht="37.9" customHeight="1">
      <c r="A201" s="34"/>
      <c r="B201" s="35"/>
      <c r="C201" s="237" t="s">
        <v>383</v>
      </c>
      <c r="D201" s="237" t="s">
        <v>212</v>
      </c>
      <c r="E201" s="238" t="s">
        <v>2618</v>
      </c>
      <c r="F201" s="239" t="s">
        <v>2619</v>
      </c>
      <c r="G201" s="240" t="s">
        <v>308</v>
      </c>
      <c r="H201" s="241">
        <v>1</v>
      </c>
      <c r="I201" s="242">
        <v>5291</v>
      </c>
      <c r="J201" s="241">
        <f t="shared" si="20"/>
        <v>5291</v>
      </c>
      <c r="K201" s="239" t="s">
        <v>1</v>
      </c>
      <c r="L201" s="243"/>
      <c r="M201" s="244" t="s">
        <v>1</v>
      </c>
      <c r="N201" s="245" t="s">
        <v>42</v>
      </c>
      <c r="O201" s="71"/>
      <c r="P201" s="200">
        <f t="shared" si="21"/>
        <v>0</v>
      </c>
      <c r="Q201" s="200">
        <v>0</v>
      </c>
      <c r="R201" s="200">
        <f t="shared" si="22"/>
        <v>0</v>
      </c>
      <c r="S201" s="200">
        <v>0</v>
      </c>
      <c r="T201" s="201">
        <f t="shared" si="23"/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2" t="s">
        <v>360</v>
      </c>
      <c r="AT201" s="202" t="s">
        <v>212</v>
      </c>
      <c r="AU201" s="202" t="s">
        <v>87</v>
      </c>
      <c r="AY201" s="17" t="s">
        <v>171</v>
      </c>
      <c r="BE201" s="203">
        <f t="shared" si="24"/>
        <v>5291</v>
      </c>
      <c r="BF201" s="203">
        <f t="shared" si="25"/>
        <v>0</v>
      </c>
      <c r="BG201" s="203">
        <f t="shared" si="26"/>
        <v>0</v>
      </c>
      <c r="BH201" s="203">
        <f t="shared" si="27"/>
        <v>0</v>
      </c>
      <c r="BI201" s="203">
        <f t="shared" si="28"/>
        <v>0</v>
      </c>
      <c r="BJ201" s="17" t="s">
        <v>85</v>
      </c>
      <c r="BK201" s="203">
        <f t="shared" si="29"/>
        <v>5291</v>
      </c>
      <c r="BL201" s="17" t="s">
        <v>264</v>
      </c>
      <c r="BM201" s="202" t="s">
        <v>2620</v>
      </c>
    </row>
    <row r="202" spans="1:65" s="1" customFormat="1" ht="24.2" customHeight="1">
      <c r="A202" s="34"/>
      <c r="B202" s="35"/>
      <c r="C202" s="192" t="s">
        <v>561</v>
      </c>
      <c r="D202" s="192" t="s">
        <v>173</v>
      </c>
      <c r="E202" s="193" t="s">
        <v>2621</v>
      </c>
      <c r="F202" s="194" t="s">
        <v>2622</v>
      </c>
      <c r="G202" s="195" t="s">
        <v>308</v>
      </c>
      <c r="H202" s="196">
        <v>4</v>
      </c>
      <c r="I202" s="197">
        <v>198</v>
      </c>
      <c r="J202" s="196">
        <f t="shared" si="20"/>
        <v>792</v>
      </c>
      <c r="K202" s="194" t="s">
        <v>177</v>
      </c>
      <c r="L202" s="39"/>
      <c r="M202" s="198" t="s">
        <v>1</v>
      </c>
      <c r="N202" s="199" t="s">
        <v>42</v>
      </c>
      <c r="O202" s="71"/>
      <c r="P202" s="200">
        <f t="shared" si="21"/>
        <v>0</v>
      </c>
      <c r="Q202" s="200">
        <v>0</v>
      </c>
      <c r="R202" s="200">
        <f t="shared" si="22"/>
        <v>0</v>
      </c>
      <c r="S202" s="200">
        <v>0</v>
      </c>
      <c r="T202" s="201">
        <f t="shared" si="23"/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2" t="s">
        <v>264</v>
      </c>
      <c r="AT202" s="202" t="s">
        <v>173</v>
      </c>
      <c r="AU202" s="202" t="s">
        <v>87</v>
      </c>
      <c r="AY202" s="17" t="s">
        <v>171</v>
      </c>
      <c r="BE202" s="203">
        <f t="shared" si="24"/>
        <v>792</v>
      </c>
      <c r="BF202" s="203">
        <f t="shared" si="25"/>
        <v>0</v>
      </c>
      <c r="BG202" s="203">
        <f t="shared" si="26"/>
        <v>0</v>
      </c>
      <c r="BH202" s="203">
        <f t="shared" si="27"/>
        <v>0</v>
      </c>
      <c r="BI202" s="203">
        <f t="shared" si="28"/>
        <v>0</v>
      </c>
      <c r="BJ202" s="17" t="s">
        <v>85</v>
      </c>
      <c r="BK202" s="203">
        <f t="shared" si="29"/>
        <v>792</v>
      </c>
      <c r="BL202" s="17" t="s">
        <v>264</v>
      </c>
      <c r="BM202" s="202" t="s">
        <v>2623</v>
      </c>
    </row>
    <row r="203" spans="1:65" s="1" customFormat="1" ht="16.5" customHeight="1">
      <c r="A203" s="34"/>
      <c r="B203" s="35"/>
      <c r="C203" s="237" t="s">
        <v>566</v>
      </c>
      <c r="D203" s="237" t="s">
        <v>212</v>
      </c>
      <c r="E203" s="238" t="s">
        <v>2624</v>
      </c>
      <c r="F203" s="239" t="s">
        <v>2625</v>
      </c>
      <c r="G203" s="240" t="s">
        <v>308</v>
      </c>
      <c r="H203" s="241">
        <v>4</v>
      </c>
      <c r="I203" s="242">
        <v>462</v>
      </c>
      <c r="J203" s="241">
        <f t="shared" si="20"/>
        <v>1848</v>
      </c>
      <c r="K203" s="239" t="s">
        <v>1</v>
      </c>
      <c r="L203" s="243"/>
      <c r="M203" s="244" t="s">
        <v>1</v>
      </c>
      <c r="N203" s="245" t="s">
        <v>42</v>
      </c>
      <c r="O203" s="71"/>
      <c r="P203" s="200">
        <f t="shared" si="21"/>
        <v>0</v>
      </c>
      <c r="Q203" s="200">
        <v>0</v>
      </c>
      <c r="R203" s="200">
        <f t="shared" si="22"/>
        <v>0</v>
      </c>
      <c r="S203" s="200">
        <v>0</v>
      </c>
      <c r="T203" s="201">
        <f t="shared" si="23"/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2" t="s">
        <v>360</v>
      </c>
      <c r="AT203" s="202" t="s">
        <v>212</v>
      </c>
      <c r="AU203" s="202" t="s">
        <v>87</v>
      </c>
      <c r="AY203" s="17" t="s">
        <v>171</v>
      </c>
      <c r="BE203" s="203">
        <f t="shared" si="24"/>
        <v>1848</v>
      </c>
      <c r="BF203" s="203">
        <f t="shared" si="25"/>
        <v>0</v>
      </c>
      <c r="BG203" s="203">
        <f t="shared" si="26"/>
        <v>0</v>
      </c>
      <c r="BH203" s="203">
        <f t="shared" si="27"/>
        <v>0</v>
      </c>
      <c r="BI203" s="203">
        <f t="shared" si="28"/>
        <v>0</v>
      </c>
      <c r="BJ203" s="17" t="s">
        <v>85</v>
      </c>
      <c r="BK203" s="203">
        <f t="shared" si="29"/>
        <v>1848</v>
      </c>
      <c r="BL203" s="17" t="s">
        <v>264</v>
      </c>
      <c r="BM203" s="202" t="s">
        <v>2626</v>
      </c>
    </row>
    <row r="204" spans="1:65" s="1" customFormat="1" ht="16.5" customHeight="1">
      <c r="A204" s="34"/>
      <c r="B204" s="35"/>
      <c r="C204" s="192" t="s">
        <v>388</v>
      </c>
      <c r="D204" s="192" t="s">
        <v>173</v>
      </c>
      <c r="E204" s="193" t="s">
        <v>2627</v>
      </c>
      <c r="F204" s="194" t="s">
        <v>2628</v>
      </c>
      <c r="G204" s="195" t="s">
        <v>308</v>
      </c>
      <c r="H204" s="196">
        <v>1</v>
      </c>
      <c r="I204" s="197">
        <v>165</v>
      </c>
      <c r="J204" s="196">
        <f t="shared" si="20"/>
        <v>165</v>
      </c>
      <c r="K204" s="194" t="s">
        <v>177</v>
      </c>
      <c r="L204" s="39"/>
      <c r="M204" s="198" t="s">
        <v>1</v>
      </c>
      <c r="N204" s="199" t="s">
        <v>42</v>
      </c>
      <c r="O204" s="71"/>
      <c r="P204" s="200">
        <f t="shared" si="21"/>
        <v>0</v>
      </c>
      <c r="Q204" s="200">
        <v>0</v>
      </c>
      <c r="R204" s="200">
        <f t="shared" si="22"/>
        <v>0</v>
      </c>
      <c r="S204" s="200">
        <v>0</v>
      </c>
      <c r="T204" s="201">
        <f t="shared" si="23"/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2" t="s">
        <v>264</v>
      </c>
      <c r="AT204" s="202" t="s">
        <v>173</v>
      </c>
      <c r="AU204" s="202" t="s">
        <v>87</v>
      </c>
      <c r="AY204" s="17" t="s">
        <v>171</v>
      </c>
      <c r="BE204" s="203">
        <f t="shared" si="24"/>
        <v>165</v>
      </c>
      <c r="BF204" s="203">
        <f t="shared" si="25"/>
        <v>0</v>
      </c>
      <c r="BG204" s="203">
        <f t="shared" si="26"/>
        <v>0</v>
      </c>
      <c r="BH204" s="203">
        <f t="shared" si="27"/>
        <v>0</v>
      </c>
      <c r="BI204" s="203">
        <f t="shared" si="28"/>
        <v>0</v>
      </c>
      <c r="BJ204" s="17" t="s">
        <v>85</v>
      </c>
      <c r="BK204" s="203">
        <f t="shared" si="29"/>
        <v>165</v>
      </c>
      <c r="BL204" s="17" t="s">
        <v>264</v>
      </c>
      <c r="BM204" s="202" t="s">
        <v>2629</v>
      </c>
    </row>
    <row r="205" spans="1:65" s="1" customFormat="1" ht="16.5" customHeight="1">
      <c r="A205" s="34"/>
      <c r="B205" s="35"/>
      <c r="C205" s="237" t="s">
        <v>392</v>
      </c>
      <c r="D205" s="237" t="s">
        <v>212</v>
      </c>
      <c r="E205" s="238" t="s">
        <v>2630</v>
      </c>
      <c r="F205" s="239" t="s">
        <v>2631</v>
      </c>
      <c r="G205" s="240" t="s">
        <v>308</v>
      </c>
      <c r="H205" s="241">
        <v>1</v>
      </c>
      <c r="I205" s="242">
        <v>451</v>
      </c>
      <c r="J205" s="241">
        <f t="shared" si="20"/>
        <v>451</v>
      </c>
      <c r="K205" s="239" t="s">
        <v>1</v>
      </c>
      <c r="L205" s="243"/>
      <c r="M205" s="244" t="s">
        <v>1</v>
      </c>
      <c r="N205" s="245" t="s">
        <v>42</v>
      </c>
      <c r="O205" s="71"/>
      <c r="P205" s="200">
        <f t="shared" si="21"/>
        <v>0</v>
      </c>
      <c r="Q205" s="200">
        <v>0</v>
      </c>
      <c r="R205" s="200">
        <f t="shared" si="22"/>
        <v>0</v>
      </c>
      <c r="S205" s="200">
        <v>0</v>
      </c>
      <c r="T205" s="201">
        <f t="shared" si="23"/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2" t="s">
        <v>360</v>
      </c>
      <c r="AT205" s="202" t="s">
        <v>212</v>
      </c>
      <c r="AU205" s="202" t="s">
        <v>87</v>
      </c>
      <c r="AY205" s="17" t="s">
        <v>171</v>
      </c>
      <c r="BE205" s="203">
        <f t="shared" si="24"/>
        <v>451</v>
      </c>
      <c r="BF205" s="203">
        <f t="shared" si="25"/>
        <v>0</v>
      </c>
      <c r="BG205" s="203">
        <f t="shared" si="26"/>
        <v>0</v>
      </c>
      <c r="BH205" s="203">
        <f t="shared" si="27"/>
        <v>0</v>
      </c>
      <c r="BI205" s="203">
        <f t="shared" si="28"/>
        <v>0</v>
      </c>
      <c r="BJ205" s="17" t="s">
        <v>85</v>
      </c>
      <c r="BK205" s="203">
        <f t="shared" si="29"/>
        <v>451</v>
      </c>
      <c r="BL205" s="17" t="s">
        <v>264</v>
      </c>
      <c r="BM205" s="202" t="s">
        <v>2632</v>
      </c>
    </row>
    <row r="206" spans="1:65" s="1" customFormat="1" ht="16.5" customHeight="1">
      <c r="A206" s="34"/>
      <c r="B206" s="35"/>
      <c r="C206" s="192" t="s">
        <v>574</v>
      </c>
      <c r="D206" s="192" t="s">
        <v>173</v>
      </c>
      <c r="E206" s="193" t="s">
        <v>2633</v>
      </c>
      <c r="F206" s="194" t="s">
        <v>2634</v>
      </c>
      <c r="G206" s="195" t="s">
        <v>308</v>
      </c>
      <c r="H206" s="196">
        <v>1</v>
      </c>
      <c r="I206" s="197">
        <v>275</v>
      </c>
      <c r="J206" s="196">
        <f t="shared" si="20"/>
        <v>275</v>
      </c>
      <c r="K206" s="194" t="s">
        <v>177</v>
      </c>
      <c r="L206" s="39"/>
      <c r="M206" s="198" t="s">
        <v>1</v>
      </c>
      <c r="N206" s="199" t="s">
        <v>42</v>
      </c>
      <c r="O206" s="71"/>
      <c r="P206" s="200">
        <f t="shared" si="21"/>
        <v>0</v>
      </c>
      <c r="Q206" s="200">
        <v>0</v>
      </c>
      <c r="R206" s="200">
        <f t="shared" si="22"/>
        <v>0</v>
      </c>
      <c r="S206" s="200">
        <v>0</v>
      </c>
      <c r="T206" s="201">
        <f t="shared" si="23"/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2" t="s">
        <v>264</v>
      </c>
      <c r="AT206" s="202" t="s">
        <v>173</v>
      </c>
      <c r="AU206" s="202" t="s">
        <v>87</v>
      </c>
      <c r="AY206" s="17" t="s">
        <v>171</v>
      </c>
      <c r="BE206" s="203">
        <f t="shared" si="24"/>
        <v>275</v>
      </c>
      <c r="BF206" s="203">
        <f t="shared" si="25"/>
        <v>0</v>
      </c>
      <c r="BG206" s="203">
        <f t="shared" si="26"/>
        <v>0</v>
      </c>
      <c r="BH206" s="203">
        <f t="shared" si="27"/>
        <v>0</v>
      </c>
      <c r="BI206" s="203">
        <f t="shared" si="28"/>
        <v>0</v>
      </c>
      <c r="BJ206" s="17" t="s">
        <v>85</v>
      </c>
      <c r="BK206" s="203">
        <f t="shared" si="29"/>
        <v>275</v>
      </c>
      <c r="BL206" s="17" t="s">
        <v>264</v>
      </c>
      <c r="BM206" s="202" t="s">
        <v>2635</v>
      </c>
    </row>
    <row r="207" spans="1:65" s="1" customFormat="1" ht="16.5" customHeight="1">
      <c r="A207" s="34"/>
      <c r="B207" s="35"/>
      <c r="C207" s="237" t="s">
        <v>579</v>
      </c>
      <c r="D207" s="237" t="s">
        <v>212</v>
      </c>
      <c r="E207" s="238" t="s">
        <v>2636</v>
      </c>
      <c r="F207" s="239" t="s">
        <v>2637</v>
      </c>
      <c r="G207" s="240" t="s">
        <v>308</v>
      </c>
      <c r="H207" s="241">
        <v>1</v>
      </c>
      <c r="I207" s="242">
        <v>1562</v>
      </c>
      <c r="J207" s="241">
        <f t="shared" si="20"/>
        <v>1562</v>
      </c>
      <c r="K207" s="239" t="s">
        <v>1</v>
      </c>
      <c r="L207" s="243"/>
      <c r="M207" s="244" t="s">
        <v>1</v>
      </c>
      <c r="N207" s="245" t="s">
        <v>42</v>
      </c>
      <c r="O207" s="71"/>
      <c r="P207" s="200">
        <f t="shared" si="21"/>
        <v>0</v>
      </c>
      <c r="Q207" s="200">
        <v>0</v>
      </c>
      <c r="R207" s="200">
        <f t="shared" si="22"/>
        <v>0</v>
      </c>
      <c r="S207" s="200">
        <v>0</v>
      </c>
      <c r="T207" s="201">
        <f t="shared" si="23"/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2" t="s">
        <v>360</v>
      </c>
      <c r="AT207" s="202" t="s">
        <v>212</v>
      </c>
      <c r="AU207" s="202" t="s">
        <v>87</v>
      </c>
      <c r="AY207" s="17" t="s">
        <v>171</v>
      </c>
      <c r="BE207" s="203">
        <f t="shared" si="24"/>
        <v>1562</v>
      </c>
      <c r="BF207" s="203">
        <f t="shared" si="25"/>
        <v>0</v>
      </c>
      <c r="BG207" s="203">
        <f t="shared" si="26"/>
        <v>0</v>
      </c>
      <c r="BH207" s="203">
        <f t="shared" si="27"/>
        <v>0</v>
      </c>
      <c r="BI207" s="203">
        <f t="shared" si="28"/>
        <v>0</v>
      </c>
      <c r="BJ207" s="17" t="s">
        <v>85</v>
      </c>
      <c r="BK207" s="203">
        <f t="shared" si="29"/>
        <v>1562</v>
      </c>
      <c r="BL207" s="17" t="s">
        <v>264</v>
      </c>
      <c r="BM207" s="202" t="s">
        <v>2638</v>
      </c>
    </row>
    <row r="208" spans="1:65" s="1" customFormat="1" ht="33" customHeight="1">
      <c r="A208" s="34"/>
      <c r="B208" s="35"/>
      <c r="C208" s="192" t="s">
        <v>587</v>
      </c>
      <c r="D208" s="192" t="s">
        <v>173</v>
      </c>
      <c r="E208" s="193" t="s">
        <v>2639</v>
      </c>
      <c r="F208" s="194" t="s">
        <v>2640</v>
      </c>
      <c r="G208" s="195" t="s">
        <v>308</v>
      </c>
      <c r="H208" s="196">
        <v>1</v>
      </c>
      <c r="I208" s="197">
        <v>352</v>
      </c>
      <c r="J208" s="196">
        <f t="shared" si="20"/>
        <v>352</v>
      </c>
      <c r="K208" s="194" t="s">
        <v>177</v>
      </c>
      <c r="L208" s="39"/>
      <c r="M208" s="198" t="s">
        <v>1</v>
      </c>
      <c r="N208" s="199" t="s">
        <v>42</v>
      </c>
      <c r="O208" s="71"/>
      <c r="P208" s="200">
        <f t="shared" si="21"/>
        <v>0</v>
      </c>
      <c r="Q208" s="200">
        <v>0</v>
      </c>
      <c r="R208" s="200">
        <f t="shared" si="22"/>
        <v>0</v>
      </c>
      <c r="S208" s="200">
        <v>0</v>
      </c>
      <c r="T208" s="201">
        <f t="shared" si="23"/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2" t="s">
        <v>264</v>
      </c>
      <c r="AT208" s="202" t="s">
        <v>173</v>
      </c>
      <c r="AU208" s="202" t="s">
        <v>87</v>
      </c>
      <c r="AY208" s="17" t="s">
        <v>171</v>
      </c>
      <c r="BE208" s="203">
        <f t="shared" si="24"/>
        <v>352</v>
      </c>
      <c r="BF208" s="203">
        <f t="shared" si="25"/>
        <v>0</v>
      </c>
      <c r="BG208" s="203">
        <f t="shared" si="26"/>
        <v>0</v>
      </c>
      <c r="BH208" s="203">
        <f t="shared" si="27"/>
        <v>0</v>
      </c>
      <c r="BI208" s="203">
        <f t="shared" si="28"/>
        <v>0</v>
      </c>
      <c r="BJ208" s="17" t="s">
        <v>85</v>
      </c>
      <c r="BK208" s="203">
        <f t="shared" si="29"/>
        <v>352</v>
      </c>
      <c r="BL208" s="17" t="s">
        <v>264</v>
      </c>
      <c r="BM208" s="202" t="s">
        <v>2641</v>
      </c>
    </row>
    <row r="209" spans="1:65" s="1" customFormat="1" ht="16.5" customHeight="1">
      <c r="A209" s="34"/>
      <c r="B209" s="35"/>
      <c r="C209" s="237" t="s">
        <v>593</v>
      </c>
      <c r="D209" s="237" t="s">
        <v>212</v>
      </c>
      <c r="E209" s="238" t="s">
        <v>2642</v>
      </c>
      <c r="F209" s="239" t="s">
        <v>2643</v>
      </c>
      <c r="G209" s="240" t="s">
        <v>308</v>
      </c>
      <c r="H209" s="241">
        <v>1</v>
      </c>
      <c r="I209" s="242">
        <v>1166</v>
      </c>
      <c r="J209" s="241">
        <f t="shared" si="20"/>
        <v>1166</v>
      </c>
      <c r="K209" s="239" t="s">
        <v>1</v>
      </c>
      <c r="L209" s="243"/>
      <c r="M209" s="244" t="s">
        <v>1</v>
      </c>
      <c r="N209" s="245" t="s">
        <v>42</v>
      </c>
      <c r="O209" s="71"/>
      <c r="P209" s="200">
        <f t="shared" si="21"/>
        <v>0</v>
      </c>
      <c r="Q209" s="200">
        <v>2.0000000000000001E-4</v>
      </c>
      <c r="R209" s="200">
        <f t="shared" si="22"/>
        <v>2.0000000000000001E-4</v>
      </c>
      <c r="S209" s="200">
        <v>0</v>
      </c>
      <c r="T209" s="201">
        <f t="shared" si="23"/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2" t="s">
        <v>360</v>
      </c>
      <c r="AT209" s="202" t="s">
        <v>212</v>
      </c>
      <c r="AU209" s="202" t="s">
        <v>87</v>
      </c>
      <c r="AY209" s="17" t="s">
        <v>171</v>
      </c>
      <c r="BE209" s="203">
        <f t="shared" si="24"/>
        <v>1166</v>
      </c>
      <c r="BF209" s="203">
        <f t="shared" si="25"/>
        <v>0</v>
      </c>
      <c r="BG209" s="203">
        <f t="shared" si="26"/>
        <v>0</v>
      </c>
      <c r="BH209" s="203">
        <f t="shared" si="27"/>
        <v>0</v>
      </c>
      <c r="BI209" s="203">
        <f t="shared" si="28"/>
        <v>0</v>
      </c>
      <c r="BJ209" s="17" t="s">
        <v>85</v>
      </c>
      <c r="BK209" s="203">
        <f t="shared" si="29"/>
        <v>1166</v>
      </c>
      <c r="BL209" s="17" t="s">
        <v>264</v>
      </c>
      <c r="BM209" s="202" t="s">
        <v>2644</v>
      </c>
    </row>
    <row r="210" spans="1:65" s="1" customFormat="1" ht="24.2" customHeight="1">
      <c r="A210" s="34"/>
      <c r="B210" s="35"/>
      <c r="C210" s="192" t="s">
        <v>680</v>
      </c>
      <c r="D210" s="192" t="s">
        <v>173</v>
      </c>
      <c r="E210" s="193" t="s">
        <v>2645</v>
      </c>
      <c r="F210" s="194" t="s">
        <v>2646</v>
      </c>
      <c r="G210" s="195" t="s">
        <v>308</v>
      </c>
      <c r="H210" s="196">
        <v>17</v>
      </c>
      <c r="I210" s="197">
        <v>396</v>
      </c>
      <c r="J210" s="196">
        <f t="shared" si="20"/>
        <v>6732</v>
      </c>
      <c r="K210" s="194" t="s">
        <v>177</v>
      </c>
      <c r="L210" s="39"/>
      <c r="M210" s="198" t="s">
        <v>1</v>
      </c>
      <c r="N210" s="199" t="s">
        <v>42</v>
      </c>
      <c r="O210" s="71"/>
      <c r="P210" s="200">
        <f t="shared" si="21"/>
        <v>0</v>
      </c>
      <c r="Q210" s="200">
        <v>0</v>
      </c>
      <c r="R210" s="200">
        <f t="shared" si="22"/>
        <v>0</v>
      </c>
      <c r="S210" s="200">
        <v>0</v>
      </c>
      <c r="T210" s="201">
        <f t="shared" si="23"/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2" t="s">
        <v>264</v>
      </c>
      <c r="AT210" s="202" t="s">
        <v>173</v>
      </c>
      <c r="AU210" s="202" t="s">
        <v>87</v>
      </c>
      <c r="AY210" s="17" t="s">
        <v>171</v>
      </c>
      <c r="BE210" s="203">
        <f t="shared" si="24"/>
        <v>6732</v>
      </c>
      <c r="BF210" s="203">
        <f t="shared" si="25"/>
        <v>0</v>
      </c>
      <c r="BG210" s="203">
        <f t="shared" si="26"/>
        <v>0</v>
      </c>
      <c r="BH210" s="203">
        <f t="shared" si="27"/>
        <v>0</v>
      </c>
      <c r="BI210" s="203">
        <f t="shared" si="28"/>
        <v>0</v>
      </c>
      <c r="BJ210" s="17" t="s">
        <v>85</v>
      </c>
      <c r="BK210" s="203">
        <f t="shared" si="29"/>
        <v>6732</v>
      </c>
      <c r="BL210" s="17" t="s">
        <v>264</v>
      </c>
      <c r="BM210" s="202" t="s">
        <v>2647</v>
      </c>
    </row>
    <row r="211" spans="1:65" s="1" customFormat="1" ht="33" customHeight="1">
      <c r="A211" s="34"/>
      <c r="B211" s="35"/>
      <c r="C211" s="237" t="s">
        <v>691</v>
      </c>
      <c r="D211" s="237" t="s">
        <v>212</v>
      </c>
      <c r="E211" s="238" t="s">
        <v>2648</v>
      </c>
      <c r="F211" s="239" t="s">
        <v>2649</v>
      </c>
      <c r="G211" s="240" t="s">
        <v>308</v>
      </c>
      <c r="H211" s="241">
        <v>10</v>
      </c>
      <c r="I211" s="242">
        <v>2960</v>
      </c>
      <c r="J211" s="241">
        <f t="shared" si="20"/>
        <v>29600</v>
      </c>
      <c r="K211" s="239" t="s">
        <v>1</v>
      </c>
      <c r="L211" s="243"/>
      <c r="M211" s="244" t="s">
        <v>1</v>
      </c>
      <c r="N211" s="245" t="s">
        <v>42</v>
      </c>
      <c r="O211" s="71"/>
      <c r="P211" s="200">
        <f t="shared" si="21"/>
        <v>0</v>
      </c>
      <c r="Q211" s="200">
        <v>0</v>
      </c>
      <c r="R211" s="200">
        <f t="shared" si="22"/>
        <v>0</v>
      </c>
      <c r="S211" s="200">
        <v>0</v>
      </c>
      <c r="T211" s="201">
        <f t="shared" si="23"/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2" t="s">
        <v>360</v>
      </c>
      <c r="AT211" s="202" t="s">
        <v>212</v>
      </c>
      <c r="AU211" s="202" t="s">
        <v>87</v>
      </c>
      <c r="AY211" s="17" t="s">
        <v>171</v>
      </c>
      <c r="BE211" s="203">
        <f t="shared" si="24"/>
        <v>29600</v>
      </c>
      <c r="BF211" s="203">
        <f t="shared" si="25"/>
        <v>0</v>
      </c>
      <c r="BG211" s="203">
        <f t="shared" si="26"/>
        <v>0</v>
      </c>
      <c r="BH211" s="203">
        <f t="shared" si="27"/>
        <v>0</v>
      </c>
      <c r="BI211" s="203">
        <f t="shared" si="28"/>
        <v>0</v>
      </c>
      <c r="BJ211" s="17" t="s">
        <v>85</v>
      </c>
      <c r="BK211" s="203">
        <f t="shared" si="29"/>
        <v>29600</v>
      </c>
      <c r="BL211" s="17" t="s">
        <v>264</v>
      </c>
      <c r="BM211" s="202" t="s">
        <v>2650</v>
      </c>
    </row>
    <row r="212" spans="1:65" s="1" customFormat="1" ht="24.2" customHeight="1">
      <c r="A212" s="34"/>
      <c r="B212" s="35"/>
      <c r="C212" s="237" t="s">
        <v>696</v>
      </c>
      <c r="D212" s="237" t="s">
        <v>212</v>
      </c>
      <c r="E212" s="238" t="s">
        <v>2651</v>
      </c>
      <c r="F212" s="239" t="s">
        <v>2652</v>
      </c>
      <c r="G212" s="240" t="s">
        <v>308</v>
      </c>
      <c r="H212" s="241">
        <v>7</v>
      </c>
      <c r="I212" s="242">
        <v>2838</v>
      </c>
      <c r="J212" s="241">
        <f t="shared" si="20"/>
        <v>19866</v>
      </c>
      <c r="K212" s="239" t="s">
        <v>1</v>
      </c>
      <c r="L212" s="243"/>
      <c r="M212" s="244" t="s">
        <v>1</v>
      </c>
      <c r="N212" s="245" t="s">
        <v>42</v>
      </c>
      <c r="O212" s="71"/>
      <c r="P212" s="200">
        <f t="shared" si="21"/>
        <v>0</v>
      </c>
      <c r="Q212" s="200">
        <v>0</v>
      </c>
      <c r="R212" s="200">
        <f t="shared" si="22"/>
        <v>0</v>
      </c>
      <c r="S212" s="200">
        <v>0</v>
      </c>
      <c r="T212" s="201">
        <f t="shared" si="23"/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2" t="s">
        <v>360</v>
      </c>
      <c r="AT212" s="202" t="s">
        <v>212</v>
      </c>
      <c r="AU212" s="202" t="s">
        <v>87</v>
      </c>
      <c r="AY212" s="17" t="s">
        <v>171</v>
      </c>
      <c r="BE212" s="203">
        <f t="shared" si="24"/>
        <v>19866</v>
      </c>
      <c r="BF212" s="203">
        <f t="shared" si="25"/>
        <v>0</v>
      </c>
      <c r="BG212" s="203">
        <f t="shared" si="26"/>
        <v>0</v>
      </c>
      <c r="BH212" s="203">
        <f t="shared" si="27"/>
        <v>0</v>
      </c>
      <c r="BI212" s="203">
        <f t="shared" si="28"/>
        <v>0</v>
      </c>
      <c r="BJ212" s="17" t="s">
        <v>85</v>
      </c>
      <c r="BK212" s="203">
        <f t="shared" si="29"/>
        <v>19866</v>
      </c>
      <c r="BL212" s="17" t="s">
        <v>264</v>
      </c>
      <c r="BM212" s="202" t="s">
        <v>2653</v>
      </c>
    </row>
    <row r="213" spans="1:65" s="1" customFormat="1" ht="24.2" customHeight="1">
      <c r="A213" s="34"/>
      <c r="B213" s="35"/>
      <c r="C213" s="192" t="s">
        <v>687</v>
      </c>
      <c r="D213" s="192" t="s">
        <v>173</v>
      </c>
      <c r="E213" s="193" t="s">
        <v>2654</v>
      </c>
      <c r="F213" s="194" t="s">
        <v>2655</v>
      </c>
      <c r="G213" s="195" t="s">
        <v>308</v>
      </c>
      <c r="H213" s="196">
        <v>8</v>
      </c>
      <c r="I213" s="197">
        <v>396</v>
      </c>
      <c r="J213" s="196">
        <f t="shared" si="20"/>
        <v>3168</v>
      </c>
      <c r="K213" s="194" t="s">
        <v>177</v>
      </c>
      <c r="L213" s="39"/>
      <c r="M213" s="198" t="s">
        <v>1</v>
      </c>
      <c r="N213" s="199" t="s">
        <v>42</v>
      </c>
      <c r="O213" s="71"/>
      <c r="P213" s="200">
        <f t="shared" si="21"/>
        <v>0</v>
      </c>
      <c r="Q213" s="200">
        <v>0</v>
      </c>
      <c r="R213" s="200">
        <f t="shared" si="22"/>
        <v>0</v>
      </c>
      <c r="S213" s="200">
        <v>0</v>
      </c>
      <c r="T213" s="201">
        <f t="shared" si="23"/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2" t="s">
        <v>264</v>
      </c>
      <c r="AT213" s="202" t="s">
        <v>173</v>
      </c>
      <c r="AU213" s="202" t="s">
        <v>87</v>
      </c>
      <c r="AY213" s="17" t="s">
        <v>171</v>
      </c>
      <c r="BE213" s="203">
        <f t="shared" si="24"/>
        <v>3168</v>
      </c>
      <c r="BF213" s="203">
        <f t="shared" si="25"/>
        <v>0</v>
      </c>
      <c r="BG213" s="203">
        <f t="shared" si="26"/>
        <v>0</v>
      </c>
      <c r="BH213" s="203">
        <f t="shared" si="27"/>
        <v>0</v>
      </c>
      <c r="BI213" s="203">
        <f t="shared" si="28"/>
        <v>0</v>
      </c>
      <c r="BJ213" s="17" t="s">
        <v>85</v>
      </c>
      <c r="BK213" s="203">
        <f t="shared" si="29"/>
        <v>3168</v>
      </c>
      <c r="BL213" s="17" t="s">
        <v>264</v>
      </c>
      <c r="BM213" s="202" t="s">
        <v>2656</v>
      </c>
    </row>
    <row r="214" spans="1:65" s="1" customFormat="1" ht="33" customHeight="1">
      <c r="A214" s="34"/>
      <c r="B214" s="35"/>
      <c r="C214" s="237" t="s">
        <v>700</v>
      </c>
      <c r="D214" s="237" t="s">
        <v>212</v>
      </c>
      <c r="E214" s="238" t="s">
        <v>2657</v>
      </c>
      <c r="F214" s="239" t="s">
        <v>2658</v>
      </c>
      <c r="G214" s="240" t="s">
        <v>308</v>
      </c>
      <c r="H214" s="241">
        <v>8</v>
      </c>
      <c r="I214" s="242">
        <v>1716</v>
      </c>
      <c r="J214" s="241">
        <f t="shared" si="20"/>
        <v>13728</v>
      </c>
      <c r="K214" s="239" t="s">
        <v>1</v>
      </c>
      <c r="L214" s="243"/>
      <c r="M214" s="244" t="s">
        <v>1</v>
      </c>
      <c r="N214" s="245" t="s">
        <v>42</v>
      </c>
      <c r="O214" s="71"/>
      <c r="P214" s="200">
        <f t="shared" si="21"/>
        <v>0</v>
      </c>
      <c r="Q214" s="200">
        <v>0</v>
      </c>
      <c r="R214" s="200">
        <f t="shared" si="22"/>
        <v>0</v>
      </c>
      <c r="S214" s="200">
        <v>0</v>
      </c>
      <c r="T214" s="201">
        <f t="shared" si="23"/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2" t="s">
        <v>360</v>
      </c>
      <c r="AT214" s="202" t="s">
        <v>212</v>
      </c>
      <c r="AU214" s="202" t="s">
        <v>87</v>
      </c>
      <c r="AY214" s="17" t="s">
        <v>171</v>
      </c>
      <c r="BE214" s="203">
        <f t="shared" si="24"/>
        <v>13728</v>
      </c>
      <c r="BF214" s="203">
        <f t="shared" si="25"/>
        <v>0</v>
      </c>
      <c r="BG214" s="203">
        <f t="shared" si="26"/>
        <v>0</v>
      </c>
      <c r="BH214" s="203">
        <f t="shared" si="27"/>
        <v>0</v>
      </c>
      <c r="BI214" s="203">
        <f t="shared" si="28"/>
        <v>0</v>
      </c>
      <c r="BJ214" s="17" t="s">
        <v>85</v>
      </c>
      <c r="BK214" s="203">
        <f t="shared" si="29"/>
        <v>13728</v>
      </c>
      <c r="BL214" s="17" t="s">
        <v>264</v>
      </c>
      <c r="BM214" s="202" t="s">
        <v>2659</v>
      </c>
    </row>
    <row r="215" spans="1:65" s="1" customFormat="1" ht="24.2" customHeight="1">
      <c r="A215" s="34"/>
      <c r="B215" s="35"/>
      <c r="C215" s="192" t="s">
        <v>672</v>
      </c>
      <c r="D215" s="192" t="s">
        <v>173</v>
      </c>
      <c r="E215" s="193" t="s">
        <v>2660</v>
      </c>
      <c r="F215" s="194" t="s">
        <v>2661</v>
      </c>
      <c r="G215" s="195" t="s">
        <v>308</v>
      </c>
      <c r="H215" s="196">
        <v>27</v>
      </c>
      <c r="I215" s="197">
        <v>396</v>
      </c>
      <c r="J215" s="196">
        <f t="shared" ref="J215:J218" si="30">ROUND(I215*H215,2)</f>
        <v>10692</v>
      </c>
      <c r="K215" s="194" t="s">
        <v>177</v>
      </c>
      <c r="L215" s="39"/>
      <c r="M215" s="198" t="s">
        <v>1</v>
      </c>
      <c r="N215" s="199" t="s">
        <v>42</v>
      </c>
      <c r="O215" s="71"/>
      <c r="P215" s="200">
        <f t="shared" ref="P215:P218" si="31">O215*H215</f>
        <v>0</v>
      </c>
      <c r="Q215" s="200">
        <v>0</v>
      </c>
      <c r="R215" s="200">
        <f t="shared" ref="R215:R218" si="32">Q215*H215</f>
        <v>0</v>
      </c>
      <c r="S215" s="200">
        <v>0</v>
      </c>
      <c r="T215" s="201">
        <f t="shared" ref="T215:T218" si="33"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2" t="s">
        <v>264</v>
      </c>
      <c r="AT215" s="202" t="s">
        <v>173</v>
      </c>
      <c r="AU215" s="202" t="s">
        <v>87</v>
      </c>
      <c r="AY215" s="17" t="s">
        <v>171</v>
      </c>
      <c r="BE215" s="203">
        <f t="shared" si="24"/>
        <v>10692</v>
      </c>
      <c r="BF215" s="203">
        <f t="shared" si="25"/>
        <v>0</v>
      </c>
      <c r="BG215" s="203">
        <f t="shared" si="26"/>
        <v>0</v>
      </c>
      <c r="BH215" s="203">
        <f t="shared" si="27"/>
        <v>0</v>
      </c>
      <c r="BI215" s="203">
        <f t="shared" si="28"/>
        <v>0</v>
      </c>
      <c r="BJ215" s="17" t="s">
        <v>85</v>
      </c>
      <c r="BK215" s="203">
        <f t="shared" si="29"/>
        <v>10692</v>
      </c>
      <c r="BL215" s="17" t="s">
        <v>264</v>
      </c>
      <c r="BM215" s="202" t="s">
        <v>2662</v>
      </c>
    </row>
    <row r="216" spans="1:65" s="1" customFormat="1" ht="24.2" customHeight="1">
      <c r="A216" s="34"/>
      <c r="B216" s="35"/>
      <c r="C216" s="237" t="s">
        <v>710</v>
      </c>
      <c r="D216" s="237" t="s">
        <v>212</v>
      </c>
      <c r="E216" s="238" t="s">
        <v>2663</v>
      </c>
      <c r="F216" s="239" t="s">
        <v>2664</v>
      </c>
      <c r="G216" s="240" t="s">
        <v>308</v>
      </c>
      <c r="H216" s="241">
        <v>8</v>
      </c>
      <c r="I216" s="242">
        <v>1834</v>
      </c>
      <c r="J216" s="241">
        <f t="shared" si="30"/>
        <v>14672</v>
      </c>
      <c r="K216" s="239" t="s">
        <v>1</v>
      </c>
      <c r="L216" s="243"/>
      <c r="M216" s="244" t="s">
        <v>1</v>
      </c>
      <c r="N216" s="245" t="s">
        <v>42</v>
      </c>
      <c r="O216" s="71"/>
      <c r="P216" s="200">
        <f t="shared" si="31"/>
        <v>0</v>
      </c>
      <c r="Q216" s="200">
        <v>0</v>
      </c>
      <c r="R216" s="200">
        <f t="shared" si="32"/>
        <v>0</v>
      </c>
      <c r="S216" s="200">
        <v>0</v>
      </c>
      <c r="T216" s="201">
        <f t="shared" si="33"/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2" t="s">
        <v>360</v>
      </c>
      <c r="AT216" s="202" t="s">
        <v>212</v>
      </c>
      <c r="AU216" s="202" t="s">
        <v>87</v>
      </c>
      <c r="AY216" s="17" t="s">
        <v>171</v>
      </c>
      <c r="BE216" s="203">
        <f t="shared" si="24"/>
        <v>14672</v>
      </c>
      <c r="BF216" s="203">
        <f t="shared" si="25"/>
        <v>0</v>
      </c>
      <c r="BG216" s="203">
        <f t="shared" si="26"/>
        <v>0</v>
      </c>
      <c r="BH216" s="203">
        <f t="shared" si="27"/>
        <v>0</v>
      </c>
      <c r="BI216" s="203">
        <f t="shared" si="28"/>
        <v>0</v>
      </c>
      <c r="BJ216" s="17" t="s">
        <v>85</v>
      </c>
      <c r="BK216" s="203">
        <f t="shared" si="29"/>
        <v>14672</v>
      </c>
      <c r="BL216" s="17" t="s">
        <v>264</v>
      </c>
      <c r="BM216" s="202" t="s">
        <v>2665</v>
      </c>
    </row>
    <row r="217" spans="1:65" s="1" customFormat="1" ht="24.2" customHeight="1">
      <c r="A217" s="34"/>
      <c r="B217" s="35"/>
      <c r="C217" s="192" t="s">
        <v>730</v>
      </c>
      <c r="D217" s="192" t="s">
        <v>173</v>
      </c>
      <c r="E217" s="193" t="s">
        <v>2666</v>
      </c>
      <c r="F217" s="194" t="s">
        <v>2667</v>
      </c>
      <c r="G217" s="195" t="s">
        <v>282</v>
      </c>
      <c r="H217" s="196">
        <v>35</v>
      </c>
      <c r="I217" s="197">
        <v>35</v>
      </c>
      <c r="J217" s="196">
        <f t="shared" si="30"/>
        <v>1225</v>
      </c>
      <c r="K217" s="194" t="s">
        <v>177</v>
      </c>
      <c r="L217" s="39"/>
      <c r="M217" s="198" t="s">
        <v>1</v>
      </c>
      <c r="N217" s="199" t="s">
        <v>42</v>
      </c>
      <c r="O217" s="71"/>
      <c r="P217" s="200">
        <f t="shared" si="31"/>
        <v>0</v>
      </c>
      <c r="Q217" s="200">
        <v>0</v>
      </c>
      <c r="R217" s="200">
        <f t="shared" si="32"/>
        <v>0</v>
      </c>
      <c r="S217" s="200">
        <v>0</v>
      </c>
      <c r="T217" s="201">
        <f t="shared" si="33"/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2" t="s">
        <v>264</v>
      </c>
      <c r="AT217" s="202" t="s">
        <v>173</v>
      </c>
      <c r="AU217" s="202" t="s">
        <v>87</v>
      </c>
      <c r="AY217" s="17" t="s">
        <v>171</v>
      </c>
      <c r="BE217" s="203">
        <f t="shared" si="24"/>
        <v>1225</v>
      </c>
      <c r="BF217" s="203">
        <f t="shared" si="25"/>
        <v>0</v>
      </c>
      <c r="BG217" s="203">
        <f t="shared" si="26"/>
        <v>0</v>
      </c>
      <c r="BH217" s="203">
        <f t="shared" si="27"/>
        <v>0</v>
      </c>
      <c r="BI217" s="203">
        <f t="shared" si="28"/>
        <v>0</v>
      </c>
      <c r="BJ217" s="17" t="s">
        <v>85</v>
      </c>
      <c r="BK217" s="203">
        <f t="shared" si="29"/>
        <v>1225</v>
      </c>
      <c r="BL217" s="17" t="s">
        <v>264</v>
      </c>
      <c r="BM217" s="202" t="s">
        <v>2668</v>
      </c>
    </row>
    <row r="218" spans="1:65" s="1" customFormat="1" ht="16.5" customHeight="1">
      <c r="A218" s="34"/>
      <c r="B218" s="35"/>
      <c r="C218" s="237" t="s">
        <v>735</v>
      </c>
      <c r="D218" s="237" t="s">
        <v>212</v>
      </c>
      <c r="E218" s="238" t="s">
        <v>2669</v>
      </c>
      <c r="F218" s="239" t="s">
        <v>2670</v>
      </c>
      <c r="G218" s="240" t="s">
        <v>231</v>
      </c>
      <c r="H218" s="241">
        <v>33.25</v>
      </c>
      <c r="I218" s="242">
        <v>109</v>
      </c>
      <c r="J218" s="241">
        <f t="shared" si="30"/>
        <v>3624.25</v>
      </c>
      <c r="K218" s="239" t="s">
        <v>177</v>
      </c>
      <c r="L218" s="243"/>
      <c r="M218" s="244" t="s">
        <v>1</v>
      </c>
      <c r="N218" s="245" t="s">
        <v>42</v>
      </c>
      <c r="O218" s="71"/>
      <c r="P218" s="200">
        <f t="shared" si="31"/>
        <v>0</v>
      </c>
      <c r="Q218" s="200">
        <v>1E-3</v>
      </c>
      <c r="R218" s="200">
        <f t="shared" si="32"/>
        <v>3.3250000000000002E-2</v>
      </c>
      <c r="S218" s="200">
        <v>0</v>
      </c>
      <c r="T218" s="201">
        <f t="shared" si="33"/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2" t="s">
        <v>360</v>
      </c>
      <c r="AT218" s="202" t="s">
        <v>212</v>
      </c>
      <c r="AU218" s="202" t="s">
        <v>87</v>
      </c>
      <c r="AY218" s="17" t="s">
        <v>171</v>
      </c>
      <c r="BE218" s="203">
        <f t="shared" si="24"/>
        <v>3624.25</v>
      </c>
      <c r="BF218" s="203">
        <f t="shared" si="25"/>
        <v>0</v>
      </c>
      <c r="BG218" s="203">
        <f t="shared" si="26"/>
        <v>0</v>
      </c>
      <c r="BH218" s="203">
        <f t="shared" si="27"/>
        <v>0</v>
      </c>
      <c r="BI218" s="203">
        <f t="shared" si="28"/>
        <v>0</v>
      </c>
      <c r="BJ218" s="17" t="s">
        <v>85</v>
      </c>
      <c r="BK218" s="203">
        <f t="shared" si="29"/>
        <v>3624.25</v>
      </c>
      <c r="BL218" s="17" t="s">
        <v>264</v>
      </c>
      <c r="BM218" s="202" t="s">
        <v>2671</v>
      </c>
    </row>
    <row r="219" spans="1:65" s="13" customFormat="1" ht="11.25">
      <c r="B219" s="215"/>
      <c r="C219" s="216"/>
      <c r="D219" s="206" t="s">
        <v>180</v>
      </c>
      <c r="E219" s="216"/>
      <c r="F219" s="218" t="s">
        <v>2672</v>
      </c>
      <c r="G219" s="216"/>
      <c r="H219" s="219">
        <v>33.25</v>
      </c>
      <c r="I219" s="220"/>
      <c r="J219" s="216"/>
      <c r="K219" s="216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180</v>
      </c>
      <c r="AU219" s="225" t="s">
        <v>87</v>
      </c>
      <c r="AV219" s="13" t="s">
        <v>87</v>
      </c>
      <c r="AW219" s="13" t="s">
        <v>4</v>
      </c>
      <c r="AX219" s="13" t="s">
        <v>85</v>
      </c>
      <c r="AY219" s="225" t="s">
        <v>171</v>
      </c>
    </row>
    <row r="220" spans="1:65" s="1" customFormat="1" ht="24.2" customHeight="1">
      <c r="A220" s="34"/>
      <c r="B220" s="35"/>
      <c r="C220" s="192" t="s">
        <v>739</v>
      </c>
      <c r="D220" s="192" t="s">
        <v>173</v>
      </c>
      <c r="E220" s="193" t="s">
        <v>2673</v>
      </c>
      <c r="F220" s="194" t="s">
        <v>2674</v>
      </c>
      <c r="G220" s="195" t="s">
        <v>282</v>
      </c>
      <c r="H220" s="196">
        <v>150</v>
      </c>
      <c r="I220" s="197">
        <v>72</v>
      </c>
      <c r="J220" s="196">
        <f>ROUND(I220*H220,2)</f>
        <v>10800</v>
      </c>
      <c r="K220" s="194" t="s">
        <v>177</v>
      </c>
      <c r="L220" s="39"/>
      <c r="M220" s="198" t="s">
        <v>1</v>
      </c>
      <c r="N220" s="199" t="s">
        <v>42</v>
      </c>
      <c r="O220" s="71"/>
      <c r="P220" s="200">
        <f>O220*H220</f>
        <v>0</v>
      </c>
      <c r="Q220" s="200">
        <v>0</v>
      </c>
      <c r="R220" s="200">
        <f>Q220*H220</f>
        <v>0</v>
      </c>
      <c r="S220" s="200">
        <v>0</v>
      </c>
      <c r="T220" s="201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2" t="s">
        <v>264</v>
      </c>
      <c r="AT220" s="202" t="s">
        <v>173</v>
      </c>
      <c r="AU220" s="202" t="s">
        <v>87</v>
      </c>
      <c r="AY220" s="17" t="s">
        <v>171</v>
      </c>
      <c r="BE220" s="203">
        <f>IF(N220="základní",J220,0)</f>
        <v>10800</v>
      </c>
      <c r="BF220" s="203">
        <f>IF(N220="snížená",J220,0)</f>
        <v>0</v>
      </c>
      <c r="BG220" s="203">
        <f>IF(N220="zákl. přenesená",J220,0)</f>
        <v>0</v>
      </c>
      <c r="BH220" s="203">
        <f>IF(N220="sníž. přenesená",J220,0)</f>
        <v>0</v>
      </c>
      <c r="BI220" s="203">
        <f>IF(N220="nulová",J220,0)</f>
        <v>0</v>
      </c>
      <c r="BJ220" s="17" t="s">
        <v>85</v>
      </c>
      <c r="BK220" s="203">
        <f>ROUND(I220*H220,2)</f>
        <v>10800</v>
      </c>
      <c r="BL220" s="17" t="s">
        <v>264</v>
      </c>
      <c r="BM220" s="202" t="s">
        <v>2675</v>
      </c>
    </row>
    <row r="221" spans="1:65" s="1" customFormat="1" ht="16.5" customHeight="1">
      <c r="A221" s="34"/>
      <c r="B221" s="35"/>
      <c r="C221" s="237" t="s">
        <v>746</v>
      </c>
      <c r="D221" s="237" t="s">
        <v>212</v>
      </c>
      <c r="E221" s="238" t="s">
        <v>2676</v>
      </c>
      <c r="F221" s="239" t="s">
        <v>2677</v>
      </c>
      <c r="G221" s="240" t="s">
        <v>231</v>
      </c>
      <c r="H221" s="241">
        <v>20.25</v>
      </c>
      <c r="I221" s="242">
        <v>281</v>
      </c>
      <c r="J221" s="241">
        <f>ROUND(I221*H221,2)</f>
        <v>5690.25</v>
      </c>
      <c r="K221" s="239" t="s">
        <v>177</v>
      </c>
      <c r="L221" s="243"/>
      <c r="M221" s="244" t="s">
        <v>1</v>
      </c>
      <c r="N221" s="245" t="s">
        <v>42</v>
      </c>
      <c r="O221" s="71"/>
      <c r="P221" s="200">
        <f>O221*H221</f>
        <v>0</v>
      </c>
      <c r="Q221" s="200">
        <v>1E-3</v>
      </c>
      <c r="R221" s="200">
        <f>Q221*H221</f>
        <v>2.0250000000000001E-2</v>
      </c>
      <c r="S221" s="200">
        <v>0</v>
      </c>
      <c r="T221" s="201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2" t="s">
        <v>360</v>
      </c>
      <c r="AT221" s="202" t="s">
        <v>212</v>
      </c>
      <c r="AU221" s="202" t="s">
        <v>87</v>
      </c>
      <c r="AY221" s="17" t="s">
        <v>171</v>
      </c>
      <c r="BE221" s="203">
        <f>IF(N221="základní",J221,0)</f>
        <v>5690.25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17" t="s">
        <v>85</v>
      </c>
      <c r="BK221" s="203">
        <f>ROUND(I221*H221,2)</f>
        <v>5690.25</v>
      </c>
      <c r="BL221" s="17" t="s">
        <v>264</v>
      </c>
      <c r="BM221" s="202" t="s">
        <v>2678</v>
      </c>
    </row>
    <row r="222" spans="1:65" s="13" customFormat="1" ht="11.25">
      <c r="B222" s="215"/>
      <c r="C222" s="216"/>
      <c r="D222" s="206" t="s">
        <v>180</v>
      </c>
      <c r="E222" s="216"/>
      <c r="F222" s="218" t="s">
        <v>2679</v>
      </c>
      <c r="G222" s="216"/>
      <c r="H222" s="219">
        <v>20.25</v>
      </c>
      <c r="I222" s="220"/>
      <c r="J222" s="216"/>
      <c r="K222" s="216"/>
      <c r="L222" s="221"/>
      <c r="M222" s="222"/>
      <c r="N222" s="223"/>
      <c r="O222" s="223"/>
      <c r="P222" s="223"/>
      <c r="Q222" s="223"/>
      <c r="R222" s="223"/>
      <c r="S222" s="223"/>
      <c r="T222" s="224"/>
      <c r="AT222" s="225" t="s">
        <v>180</v>
      </c>
      <c r="AU222" s="225" t="s">
        <v>87</v>
      </c>
      <c r="AV222" s="13" t="s">
        <v>87</v>
      </c>
      <c r="AW222" s="13" t="s">
        <v>4</v>
      </c>
      <c r="AX222" s="13" t="s">
        <v>85</v>
      </c>
      <c r="AY222" s="225" t="s">
        <v>171</v>
      </c>
    </row>
    <row r="223" spans="1:65" s="1" customFormat="1" ht="16.5" customHeight="1">
      <c r="A223" s="34"/>
      <c r="B223" s="35"/>
      <c r="C223" s="237" t="s">
        <v>753</v>
      </c>
      <c r="D223" s="237" t="s">
        <v>212</v>
      </c>
      <c r="E223" s="238" t="s">
        <v>2680</v>
      </c>
      <c r="F223" s="239" t="s">
        <v>2681</v>
      </c>
      <c r="G223" s="240" t="s">
        <v>308</v>
      </c>
      <c r="H223" s="241">
        <v>50</v>
      </c>
      <c r="I223" s="242">
        <v>43</v>
      </c>
      <c r="J223" s="241">
        <f t="shared" ref="J223:J246" si="34">ROUND(I223*H223,2)</f>
        <v>2150</v>
      </c>
      <c r="K223" s="239" t="s">
        <v>177</v>
      </c>
      <c r="L223" s="243"/>
      <c r="M223" s="244" t="s">
        <v>1</v>
      </c>
      <c r="N223" s="245" t="s">
        <v>42</v>
      </c>
      <c r="O223" s="71"/>
      <c r="P223" s="200">
        <f t="shared" ref="P223:P246" si="35">O223*H223</f>
        <v>0</v>
      </c>
      <c r="Q223" s="200">
        <v>1.7000000000000001E-4</v>
      </c>
      <c r="R223" s="200">
        <f t="shared" ref="R223:R246" si="36">Q223*H223</f>
        <v>8.5000000000000006E-3</v>
      </c>
      <c r="S223" s="200">
        <v>0</v>
      </c>
      <c r="T223" s="201">
        <f t="shared" ref="T223:T246" si="37"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2" t="s">
        <v>360</v>
      </c>
      <c r="AT223" s="202" t="s">
        <v>212</v>
      </c>
      <c r="AU223" s="202" t="s">
        <v>87</v>
      </c>
      <c r="AY223" s="17" t="s">
        <v>171</v>
      </c>
      <c r="BE223" s="203">
        <f t="shared" ref="BE223:BE246" si="38">IF(N223="základní",J223,0)</f>
        <v>2150</v>
      </c>
      <c r="BF223" s="203">
        <f t="shared" ref="BF223:BF246" si="39">IF(N223="snížená",J223,0)</f>
        <v>0</v>
      </c>
      <c r="BG223" s="203">
        <f t="shared" ref="BG223:BG246" si="40">IF(N223="zákl. přenesená",J223,0)</f>
        <v>0</v>
      </c>
      <c r="BH223" s="203">
        <f t="shared" ref="BH223:BH246" si="41">IF(N223="sníž. přenesená",J223,0)</f>
        <v>0</v>
      </c>
      <c r="BI223" s="203">
        <f t="shared" ref="BI223:BI246" si="42">IF(N223="nulová",J223,0)</f>
        <v>0</v>
      </c>
      <c r="BJ223" s="17" t="s">
        <v>85</v>
      </c>
      <c r="BK223" s="203">
        <f t="shared" ref="BK223:BK246" si="43">ROUND(I223*H223,2)</f>
        <v>2150</v>
      </c>
      <c r="BL223" s="17" t="s">
        <v>264</v>
      </c>
      <c r="BM223" s="202" t="s">
        <v>2682</v>
      </c>
    </row>
    <row r="224" spans="1:65" s="1" customFormat="1" ht="16.5" customHeight="1">
      <c r="A224" s="34"/>
      <c r="B224" s="35"/>
      <c r="C224" s="237" t="s">
        <v>759</v>
      </c>
      <c r="D224" s="237" t="s">
        <v>212</v>
      </c>
      <c r="E224" s="238" t="s">
        <v>2683</v>
      </c>
      <c r="F224" s="239" t="s">
        <v>2684</v>
      </c>
      <c r="G224" s="240" t="s">
        <v>308</v>
      </c>
      <c r="H224" s="241">
        <v>50</v>
      </c>
      <c r="I224" s="242">
        <v>67</v>
      </c>
      <c r="J224" s="241">
        <f t="shared" si="34"/>
        <v>3350</v>
      </c>
      <c r="K224" s="239" t="s">
        <v>177</v>
      </c>
      <c r="L224" s="243"/>
      <c r="M224" s="244" t="s">
        <v>1</v>
      </c>
      <c r="N224" s="245" t="s">
        <v>42</v>
      </c>
      <c r="O224" s="71"/>
      <c r="P224" s="200">
        <f t="shared" si="35"/>
        <v>0</v>
      </c>
      <c r="Q224" s="200">
        <v>2.2000000000000001E-4</v>
      </c>
      <c r="R224" s="200">
        <f t="shared" si="36"/>
        <v>1.1000000000000001E-2</v>
      </c>
      <c r="S224" s="200">
        <v>0</v>
      </c>
      <c r="T224" s="201">
        <f t="shared" si="37"/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2" t="s">
        <v>360</v>
      </c>
      <c r="AT224" s="202" t="s">
        <v>212</v>
      </c>
      <c r="AU224" s="202" t="s">
        <v>87</v>
      </c>
      <c r="AY224" s="17" t="s">
        <v>171</v>
      </c>
      <c r="BE224" s="203">
        <f t="shared" si="38"/>
        <v>3350</v>
      </c>
      <c r="BF224" s="203">
        <f t="shared" si="39"/>
        <v>0</v>
      </c>
      <c r="BG224" s="203">
        <f t="shared" si="40"/>
        <v>0</v>
      </c>
      <c r="BH224" s="203">
        <f t="shared" si="41"/>
        <v>0</v>
      </c>
      <c r="BI224" s="203">
        <f t="shared" si="42"/>
        <v>0</v>
      </c>
      <c r="BJ224" s="17" t="s">
        <v>85</v>
      </c>
      <c r="BK224" s="203">
        <f t="shared" si="43"/>
        <v>3350</v>
      </c>
      <c r="BL224" s="17" t="s">
        <v>264</v>
      </c>
      <c r="BM224" s="202" t="s">
        <v>2685</v>
      </c>
    </row>
    <row r="225" spans="1:65" s="1" customFormat="1" ht="16.5" customHeight="1">
      <c r="A225" s="34"/>
      <c r="B225" s="35"/>
      <c r="C225" s="192" t="s">
        <v>764</v>
      </c>
      <c r="D225" s="192" t="s">
        <v>173</v>
      </c>
      <c r="E225" s="193" t="s">
        <v>2686</v>
      </c>
      <c r="F225" s="194" t="s">
        <v>2687</v>
      </c>
      <c r="G225" s="195" t="s">
        <v>308</v>
      </c>
      <c r="H225" s="196">
        <v>16</v>
      </c>
      <c r="I225" s="197">
        <v>42</v>
      </c>
      <c r="J225" s="196">
        <f t="shared" si="34"/>
        <v>672</v>
      </c>
      <c r="K225" s="194" t="s">
        <v>177</v>
      </c>
      <c r="L225" s="39"/>
      <c r="M225" s="198" t="s">
        <v>1</v>
      </c>
      <c r="N225" s="199" t="s">
        <v>42</v>
      </c>
      <c r="O225" s="71"/>
      <c r="P225" s="200">
        <f t="shared" si="35"/>
        <v>0</v>
      </c>
      <c r="Q225" s="200">
        <v>0</v>
      </c>
      <c r="R225" s="200">
        <f t="shared" si="36"/>
        <v>0</v>
      </c>
      <c r="S225" s="200">
        <v>0</v>
      </c>
      <c r="T225" s="201">
        <f t="shared" si="37"/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2" t="s">
        <v>264</v>
      </c>
      <c r="AT225" s="202" t="s">
        <v>173</v>
      </c>
      <c r="AU225" s="202" t="s">
        <v>87</v>
      </c>
      <c r="AY225" s="17" t="s">
        <v>171</v>
      </c>
      <c r="BE225" s="203">
        <f t="shared" si="38"/>
        <v>672</v>
      </c>
      <c r="BF225" s="203">
        <f t="shared" si="39"/>
        <v>0</v>
      </c>
      <c r="BG225" s="203">
        <f t="shared" si="40"/>
        <v>0</v>
      </c>
      <c r="BH225" s="203">
        <f t="shared" si="41"/>
        <v>0</v>
      </c>
      <c r="BI225" s="203">
        <f t="shared" si="42"/>
        <v>0</v>
      </c>
      <c r="BJ225" s="17" t="s">
        <v>85</v>
      </c>
      <c r="BK225" s="203">
        <f t="shared" si="43"/>
        <v>672</v>
      </c>
      <c r="BL225" s="17" t="s">
        <v>264</v>
      </c>
      <c r="BM225" s="202" t="s">
        <v>2688</v>
      </c>
    </row>
    <row r="226" spans="1:65" s="1" customFormat="1" ht="16.5" customHeight="1">
      <c r="A226" s="34"/>
      <c r="B226" s="35"/>
      <c r="C226" s="237" t="s">
        <v>774</v>
      </c>
      <c r="D226" s="237" t="s">
        <v>212</v>
      </c>
      <c r="E226" s="238" t="s">
        <v>2689</v>
      </c>
      <c r="F226" s="239" t="s">
        <v>2690</v>
      </c>
      <c r="G226" s="240" t="s">
        <v>308</v>
      </c>
      <c r="H226" s="241">
        <v>1</v>
      </c>
      <c r="I226" s="242">
        <v>31</v>
      </c>
      <c r="J226" s="241">
        <f t="shared" si="34"/>
        <v>31</v>
      </c>
      <c r="K226" s="239" t="s">
        <v>177</v>
      </c>
      <c r="L226" s="243"/>
      <c r="M226" s="244" t="s">
        <v>1</v>
      </c>
      <c r="N226" s="245" t="s">
        <v>42</v>
      </c>
      <c r="O226" s="71"/>
      <c r="P226" s="200">
        <f t="shared" si="35"/>
        <v>0</v>
      </c>
      <c r="Q226" s="200">
        <v>1.4999999999999999E-4</v>
      </c>
      <c r="R226" s="200">
        <f t="shared" si="36"/>
        <v>1.4999999999999999E-4</v>
      </c>
      <c r="S226" s="200">
        <v>0</v>
      </c>
      <c r="T226" s="201">
        <f t="shared" si="37"/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2" t="s">
        <v>360</v>
      </c>
      <c r="AT226" s="202" t="s">
        <v>212</v>
      </c>
      <c r="AU226" s="202" t="s">
        <v>87</v>
      </c>
      <c r="AY226" s="17" t="s">
        <v>171</v>
      </c>
      <c r="BE226" s="203">
        <f t="shared" si="38"/>
        <v>31</v>
      </c>
      <c r="BF226" s="203">
        <f t="shared" si="39"/>
        <v>0</v>
      </c>
      <c r="BG226" s="203">
        <f t="shared" si="40"/>
        <v>0</v>
      </c>
      <c r="BH226" s="203">
        <f t="shared" si="41"/>
        <v>0</v>
      </c>
      <c r="BI226" s="203">
        <f t="shared" si="42"/>
        <v>0</v>
      </c>
      <c r="BJ226" s="17" t="s">
        <v>85</v>
      </c>
      <c r="BK226" s="203">
        <f t="shared" si="43"/>
        <v>31</v>
      </c>
      <c r="BL226" s="17" t="s">
        <v>264</v>
      </c>
      <c r="BM226" s="202" t="s">
        <v>2691</v>
      </c>
    </row>
    <row r="227" spans="1:65" s="1" customFormat="1" ht="16.5" customHeight="1">
      <c r="A227" s="34"/>
      <c r="B227" s="35"/>
      <c r="C227" s="237" t="s">
        <v>779</v>
      </c>
      <c r="D227" s="237" t="s">
        <v>212</v>
      </c>
      <c r="E227" s="238" t="s">
        <v>2692</v>
      </c>
      <c r="F227" s="239" t="s">
        <v>2693</v>
      </c>
      <c r="G227" s="240" t="s">
        <v>308</v>
      </c>
      <c r="H227" s="241">
        <v>9</v>
      </c>
      <c r="I227" s="242">
        <v>45</v>
      </c>
      <c r="J227" s="241">
        <f t="shared" si="34"/>
        <v>405</v>
      </c>
      <c r="K227" s="239" t="s">
        <v>177</v>
      </c>
      <c r="L227" s="243"/>
      <c r="M227" s="244" t="s">
        <v>1</v>
      </c>
      <c r="N227" s="245" t="s">
        <v>42</v>
      </c>
      <c r="O227" s="71"/>
      <c r="P227" s="200">
        <f t="shared" si="35"/>
        <v>0</v>
      </c>
      <c r="Q227" s="200">
        <v>8.0000000000000007E-5</v>
      </c>
      <c r="R227" s="200">
        <f t="shared" si="36"/>
        <v>7.2000000000000005E-4</v>
      </c>
      <c r="S227" s="200">
        <v>0</v>
      </c>
      <c r="T227" s="201">
        <f t="shared" si="37"/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2" t="s">
        <v>360</v>
      </c>
      <c r="AT227" s="202" t="s">
        <v>212</v>
      </c>
      <c r="AU227" s="202" t="s">
        <v>87</v>
      </c>
      <c r="AY227" s="17" t="s">
        <v>171</v>
      </c>
      <c r="BE227" s="203">
        <f t="shared" si="38"/>
        <v>405</v>
      </c>
      <c r="BF227" s="203">
        <f t="shared" si="39"/>
        <v>0</v>
      </c>
      <c r="BG227" s="203">
        <f t="shared" si="40"/>
        <v>0</v>
      </c>
      <c r="BH227" s="203">
        <f t="shared" si="41"/>
        <v>0</v>
      </c>
      <c r="BI227" s="203">
        <f t="shared" si="42"/>
        <v>0</v>
      </c>
      <c r="BJ227" s="17" t="s">
        <v>85</v>
      </c>
      <c r="BK227" s="203">
        <f t="shared" si="43"/>
        <v>405</v>
      </c>
      <c r="BL227" s="17" t="s">
        <v>264</v>
      </c>
      <c r="BM227" s="202" t="s">
        <v>2694</v>
      </c>
    </row>
    <row r="228" spans="1:65" s="1" customFormat="1" ht="21.75" customHeight="1">
      <c r="A228" s="34"/>
      <c r="B228" s="35"/>
      <c r="C228" s="237" t="s">
        <v>787</v>
      </c>
      <c r="D228" s="237" t="s">
        <v>212</v>
      </c>
      <c r="E228" s="238" t="s">
        <v>2695</v>
      </c>
      <c r="F228" s="239" t="s">
        <v>2696</v>
      </c>
      <c r="G228" s="240" t="s">
        <v>308</v>
      </c>
      <c r="H228" s="241">
        <v>2</v>
      </c>
      <c r="I228" s="242">
        <v>58</v>
      </c>
      <c r="J228" s="241">
        <f t="shared" si="34"/>
        <v>116</v>
      </c>
      <c r="K228" s="239" t="s">
        <v>177</v>
      </c>
      <c r="L228" s="243"/>
      <c r="M228" s="244" t="s">
        <v>1</v>
      </c>
      <c r="N228" s="245" t="s">
        <v>42</v>
      </c>
      <c r="O228" s="71"/>
      <c r="P228" s="200">
        <f t="shared" si="35"/>
        <v>0</v>
      </c>
      <c r="Q228" s="200">
        <v>1E-4</v>
      </c>
      <c r="R228" s="200">
        <f t="shared" si="36"/>
        <v>2.0000000000000001E-4</v>
      </c>
      <c r="S228" s="200">
        <v>0</v>
      </c>
      <c r="T228" s="201">
        <f t="shared" si="37"/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2" t="s">
        <v>360</v>
      </c>
      <c r="AT228" s="202" t="s">
        <v>212</v>
      </c>
      <c r="AU228" s="202" t="s">
        <v>87</v>
      </c>
      <c r="AY228" s="17" t="s">
        <v>171</v>
      </c>
      <c r="BE228" s="203">
        <f t="shared" si="38"/>
        <v>116</v>
      </c>
      <c r="BF228" s="203">
        <f t="shared" si="39"/>
        <v>0</v>
      </c>
      <c r="BG228" s="203">
        <f t="shared" si="40"/>
        <v>0</v>
      </c>
      <c r="BH228" s="203">
        <f t="shared" si="41"/>
        <v>0</v>
      </c>
      <c r="BI228" s="203">
        <f t="shared" si="42"/>
        <v>0</v>
      </c>
      <c r="BJ228" s="17" t="s">
        <v>85</v>
      </c>
      <c r="BK228" s="203">
        <f t="shared" si="43"/>
        <v>116</v>
      </c>
      <c r="BL228" s="17" t="s">
        <v>264</v>
      </c>
      <c r="BM228" s="202" t="s">
        <v>2697</v>
      </c>
    </row>
    <row r="229" spans="1:65" s="1" customFormat="1" ht="21.75" customHeight="1">
      <c r="A229" s="34"/>
      <c r="B229" s="35"/>
      <c r="C229" s="237" t="s">
        <v>797</v>
      </c>
      <c r="D229" s="237" t="s">
        <v>212</v>
      </c>
      <c r="E229" s="238" t="s">
        <v>2698</v>
      </c>
      <c r="F229" s="239" t="s">
        <v>2699</v>
      </c>
      <c r="G229" s="240" t="s">
        <v>308</v>
      </c>
      <c r="H229" s="241">
        <v>4</v>
      </c>
      <c r="I229" s="242">
        <v>97</v>
      </c>
      <c r="J229" s="241">
        <f t="shared" si="34"/>
        <v>388</v>
      </c>
      <c r="K229" s="239" t="s">
        <v>177</v>
      </c>
      <c r="L229" s="243"/>
      <c r="M229" s="244" t="s">
        <v>1</v>
      </c>
      <c r="N229" s="245" t="s">
        <v>42</v>
      </c>
      <c r="O229" s="71"/>
      <c r="P229" s="200">
        <f t="shared" si="35"/>
        <v>0</v>
      </c>
      <c r="Q229" s="200">
        <v>2.4000000000000001E-4</v>
      </c>
      <c r="R229" s="200">
        <f t="shared" si="36"/>
        <v>9.6000000000000002E-4</v>
      </c>
      <c r="S229" s="200">
        <v>0</v>
      </c>
      <c r="T229" s="201">
        <f t="shared" si="37"/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2" t="s">
        <v>360</v>
      </c>
      <c r="AT229" s="202" t="s">
        <v>212</v>
      </c>
      <c r="AU229" s="202" t="s">
        <v>87</v>
      </c>
      <c r="AY229" s="17" t="s">
        <v>171</v>
      </c>
      <c r="BE229" s="203">
        <f t="shared" si="38"/>
        <v>388</v>
      </c>
      <c r="BF229" s="203">
        <f t="shared" si="39"/>
        <v>0</v>
      </c>
      <c r="BG229" s="203">
        <f t="shared" si="40"/>
        <v>0</v>
      </c>
      <c r="BH229" s="203">
        <f t="shared" si="41"/>
        <v>0</v>
      </c>
      <c r="BI229" s="203">
        <f t="shared" si="42"/>
        <v>0</v>
      </c>
      <c r="BJ229" s="17" t="s">
        <v>85</v>
      </c>
      <c r="BK229" s="203">
        <f t="shared" si="43"/>
        <v>388</v>
      </c>
      <c r="BL229" s="17" t="s">
        <v>264</v>
      </c>
      <c r="BM229" s="202" t="s">
        <v>2700</v>
      </c>
    </row>
    <row r="230" spans="1:65" s="1" customFormat="1" ht="16.5" customHeight="1">
      <c r="A230" s="34"/>
      <c r="B230" s="35"/>
      <c r="C230" s="192" t="s">
        <v>816</v>
      </c>
      <c r="D230" s="192" t="s">
        <v>173</v>
      </c>
      <c r="E230" s="193" t="s">
        <v>2701</v>
      </c>
      <c r="F230" s="194" t="s">
        <v>2702</v>
      </c>
      <c r="G230" s="195" t="s">
        <v>308</v>
      </c>
      <c r="H230" s="196">
        <v>3</v>
      </c>
      <c r="I230" s="197">
        <v>50</v>
      </c>
      <c r="J230" s="196">
        <f t="shared" si="34"/>
        <v>150</v>
      </c>
      <c r="K230" s="194" t="s">
        <v>177</v>
      </c>
      <c r="L230" s="39"/>
      <c r="M230" s="198" t="s">
        <v>1</v>
      </c>
      <c r="N230" s="199" t="s">
        <v>42</v>
      </c>
      <c r="O230" s="71"/>
      <c r="P230" s="200">
        <f t="shared" si="35"/>
        <v>0</v>
      </c>
      <c r="Q230" s="200">
        <v>0</v>
      </c>
      <c r="R230" s="200">
        <f t="shared" si="36"/>
        <v>0</v>
      </c>
      <c r="S230" s="200">
        <v>0</v>
      </c>
      <c r="T230" s="201">
        <f t="shared" si="37"/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2" t="s">
        <v>264</v>
      </c>
      <c r="AT230" s="202" t="s">
        <v>173</v>
      </c>
      <c r="AU230" s="202" t="s">
        <v>87</v>
      </c>
      <c r="AY230" s="17" t="s">
        <v>171</v>
      </c>
      <c r="BE230" s="203">
        <f t="shared" si="38"/>
        <v>150</v>
      </c>
      <c r="BF230" s="203">
        <f t="shared" si="39"/>
        <v>0</v>
      </c>
      <c r="BG230" s="203">
        <f t="shared" si="40"/>
        <v>0</v>
      </c>
      <c r="BH230" s="203">
        <f t="shared" si="41"/>
        <v>0</v>
      </c>
      <c r="BI230" s="203">
        <f t="shared" si="42"/>
        <v>0</v>
      </c>
      <c r="BJ230" s="17" t="s">
        <v>85</v>
      </c>
      <c r="BK230" s="203">
        <f t="shared" si="43"/>
        <v>150</v>
      </c>
      <c r="BL230" s="17" t="s">
        <v>264</v>
      </c>
      <c r="BM230" s="202" t="s">
        <v>2703</v>
      </c>
    </row>
    <row r="231" spans="1:65" s="1" customFormat="1" ht="16.5" customHeight="1">
      <c r="A231" s="34"/>
      <c r="B231" s="35"/>
      <c r="C231" s="237" t="s">
        <v>821</v>
      </c>
      <c r="D231" s="237" t="s">
        <v>212</v>
      </c>
      <c r="E231" s="238" t="s">
        <v>2704</v>
      </c>
      <c r="F231" s="239" t="s">
        <v>2705</v>
      </c>
      <c r="G231" s="240" t="s">
        <v>308</v>
      </c>
      <c r="H231" s="241">
        <v>3</v>
      </c>
      <c r="I231" s="242">
        <v>115</v>
      </c>
      <c r="J231" s="241">
        <f t="shared" si="34"/>
        <v>345</v>
      </c>
      <c r="K231" s="239" t="s">
        <v>177</v>
      </c>
      <c r="L231" s="243"/>
      <c r="M231" s="244" t="s">
        <v>1</v>
      </c>
      <c r="N231" s="245" t="s">
        <v>42</v>
      </c>
      <c r="O231" s="71"/>
      <c r="P231" s="200">
        <f t="shared" si="35"/>
        <v>0</v>
      </c>
      <c r="Q231" s="200">
        <v>1E-4</v>
      </c>
      <c r="R231" s="200">
        <f t="shared" si="36"/>
        <v>3.0000000000000003E-4</v>
      </c>
      <c r="S231" s="200">
        <v>0</v>
      </c>
      <c r="T231" s="201">
        <f t="shared" si="37"/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2" t="s">
        <v>360</v>
      </c>
      <c r="AT231" s="202" t="s">
        <v>212</v>
      </c>
      <c r="AU231" s="202" t="s">
        <v>87</v>
      </c>
      <c r="AY231" s="17" t="s">
        <v>171</v>
      </c>
      <c r="BE231" s="203">
        <f t="shared" si="38"/>
        <v>345</v>
      </c>
      <c r="BF231" s="203">
        <f t="shared" si="39"/>
        <v>0</v>
      </c>
      <c r="BG231" s="203">
        <f t="shared" si="40"/>
        <v>0</v>
      </c>
      <c r="BH231" s="203">
        <f t="shared" si="41"/>
        <v>0</v>
      </c>
      <c r="BI231" s="203">
        <f t="shared" si="42"/>
        <v>0</v>
      </c>
      <c r="BJ231" s="17" t="s">
        <v>85</v>
      </c>
      <c r="BK231" s="203">
        <f t="shared" si="43"/>
        <v>345</v>
      </c>
      <c r="BL231" s="17" t="s">
        <v>264</v>
      </c>
      <c r="BM231" s="202" t="s">
        <v>2706</v>
      </c>
    </row>
    <row r="232" spans="1:65" s="1" customFormat="1" ht="16.5" customHeight="1">
      <c r="A232" s="34"/>
      <c r="B232" s="35"/>
      <c r="C232" s="192" t="s">
        <v>805</v>
      </c>
      <c r="D232" s="192" t="s">
        <v>173</v>
      </c>
      <c r="E232" s="193" t="s">
        <v>2707</v>
      </c>
      <c r="F232" s="194" t="s">
        <v>2708</v>
      </c>
      <c r="G232" s="195" t="s">
        <v>308</v>
      </c>
      <c r="H232" s="196">
        <v>5</v>
      </c>
      <c r="I232" s="197">
        <v>42</v>
      </c>
      <c r="J232" s="196">
        <f t="shared" si="34"/>
        <v>210</v>
      </c>
      <c r="K232" s="194" t="s">
        <v>177</v>
      </c>
      <c r="L232" s="39"/>
      <c r="M232" s="198" t="s">
        <v>1</v>
      </c>
      <c r="N232" s="199" t="s">
        <v>42</v>
      </c>
      <c r="O232" s="71"/>
      <c r="P232" s="200">
        <f t="shared" si="35"/>
        <v>0</v>
      </c>
      <c r="Q232" s="200">
        <v>0</v>
      </c>
      <c r="R232" s="200">
        <f t="shared" si="36"/>
        <v>0</v>
      </c>
      <c r="S232" s="200">
        <v>0</v>
      </c>
      <c r="T232" s="201">
        <f t="shared" si="37"/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2" t="s">
        <v>264</v>
      </c>
      <c r="AT232" s="202" t="s">
        <v>173</v>
      </c>
      <c r="AU232" s="202" t="s">
        <v>87</v>
      </c>
      <c r="AY232" s="17" t="s">
        <v>171</v>
      </c>
      <c r="BE232" s="203">
        <f t="shared" si="38"/>
        <v>210</v>
      </c>
      <c r="BF232" s="203">
        <f t="shared" si="39"/>
        <v>0</v>
      </c>
      <c r="BG232" s="203">
        <f t="shared" si="40"/>
        <v>0</v>
      </c>
      <c r="BH232" s="203">
        <f t="shared" si="41"/>
        <v>0</v>
      </c>
      <c r="BI232" s="203">
        <f t="shared" si="42"/>
        <v>0</v>
      </c>
      <c r="BJ232" s="17" t="s">
        <v>85</v>
      </c>
      <c r="BK232" s="203">
        <f t="shared" si="43"/>
        <v>210</v>
      </c>
      <c r="BL232" s="17" t="s">
        <v>264</v>
      </c>
      <c r="BM232" s="202" t="s">
        <v>2709</v>
      </c>
    </row>
    <row r="233" spans="1:65" s="1" customFormat="1" ht="16.5" customHeight="1">
      <c r="A233" s="34"/>
      <c r="B233" s="35"/>
      <c r="C233" s="237" t="s">
        <v>810</v>
      </c>
      <c r="D233" s="237" t="s">
        <v>212</v>
      </c>
      <c r="E233" s="238" t="s">
        <v>2710</v>
      </c>
      <c r="F233" s="239" t="s">
        <v>2711</v>
      </c>
      <c r="G233" s="240" t="s">
        <v>308</v>
      </c>
      <c r="H233" s="241">
        <v>5</v>
      </c>
      <c r="I233" s="242">
        <v>88</v>
      </c>
      <c r="J233" s="241">
        <f t="shared" si="34"/>
        <v>440</v>
      </c>
      <c r="K233" s="239" t="s">
        <v>177</v>
      </c>
      <c r="L233" s="243"/>
      <c r="M233" s="244" t="s">
        <v>1</v>
      </c>
      <c r="N233" s="245" t="s">
        <v>42</v>
      </c>
      <c r="O233" s="71"/>
      <c r="P233" s="200">
        <f t="shared" si="35"/>
        <v>0</v>
      </c>
      <c r="Q233" s="200">
        <v>1E-4</v>
      </c>
      <c r="R233" s="200">
        <f t="shared" si="36"/>
        <v>5.0000000000000001E-4</v>
      </c>
      <c r="S233" s="200">
        <v>0</v>
      </c>
      <c r="T233" s="201">
        <f t="shared" si="37"/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2" t="s">
        <v>360</v>
      </c>
      <c r="AT233" s="202" t="s">
        <v>212</v>
      </c>
      <c r="AU233" s="202" t="s">
        <v>87</v>
      </c>
      <c r="AY233" s="17" t="s">
        <v>171</v>
      </c>
      <c r="BE233" s="203">
        <f t="shared" si="38"/>
        <v>440</v>
      </c>
      <c r="BF233" s="203">
        <f t="shared" si="39"/>
        <v>0</v>
      </c>
      <c r="BG233" s="203">
        <f t="shared" si="40"/>
        <v>0</v>
      </c>
      <c r="BH233" s="203">
        <f t="shared" si="41"/>
        <v>0</v>
      </c>
      <c r="BI233" s="203">
        <f t="shared" si="42"/>
        <v>0</v>
      </c>
      <c r="BJ233" s="17" t="s">
        <v>85</v>
      </c>
      <c r="BK233" s="203">
        <f t="shared" si="43"/>
        <v>440</v>
      </c>
      <c r="BL233" s="17" t="s">
        <v>264</v>
      </c>
      <c r="BM233" s="202" t="s">
        <v>2712</v>
      </c>
    </row>
    <row r="234" spans="1:65" s="1" customFormat="1" ht="21.75" customHeight="1">
      <c r="A234" s="34"/>
      <c r="B234" s="35"/>
      <c r="C234" s="192" t="s">
        <v>862</v>
      </c>
      <c r="D234" s="192" t="s">
        <v>173</v>
      </c>
      <c r="E234" s="193" t="s">
        <v>2713</v>
      </c>
      <c r="F234" s="194" t="s">
        <v>2714</v>
      </c>
      <c r="G234" s="195" t="s">
        <v>308</v>
      </c>
      <c r="H234" s="196">
        <v>6</v>
      </c>
      <c r="I234" s="197">
        <v>28</v>
      </c>
      <c r="J234" s="196">
        <f t="shared" si="34"/>
        <v>168</v>
      </c>
      <c r="K234" s="194" t="s">
        <v>177</v>
      </c>
      <c r="L234" s="39"/>
      <c r="M234" s="198" t="s">
        <v>1</v>
      </c>
      <c r="N234" s="199" t="s">
        <v>42</v>
      </c>
      <c r="O234" s="71"/>
      <c r="P234" s="200">
        <f t="shared" si="35"/>
        <v>0</v>
      </c>
      <c r="Q234" s="200">
        <v>0</v>
      </c>
      <c r="R234" s="200">
        <f t="shared" si="36"/>
        <v>0</v>
      </c>
      <c r="S234" s="200">
        <v>0</v>
      </c>
      <c r="T234" s="201">
        <f t="shared" si="37"/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2" t="s">
        <v>264</v>
      </c>
      <c r="AT234" s="202" t="s">
        <v>173</v>
      </c>
      <c r="AU234" s="202" t="s">
        <v>87</v>
      </c>
      <c r="AY234" s="17" t="s">
        <v>171</v>
      </c>
      <c r="BE234" s="203">
        <f t="shared" si="38"/>
        <v>168</v>
      </c>
      <c r="BF234" s="203">
        <f t="shared" si="39"/>
        <v>0</v>
      </c>
      <c r="BG234" s="203">
        <f t="shared" si="40"/>
        <v>0</v>
      </c>
      <c r="BH234" s="203">
        <f t="shared" si="41"/>
        <v>0</v>
      </c>
      <c r="BI234" s="203">
        <f t="shared" si="42"/>
        <v>0</v>
      </c>
      <c r="BJ234" s="17" t="s">
        <v>85</v>
      </c>
      <c r="BK234" s="203">
        <f t="shared" si="43"/>
        <v>168</v>
      </c>
      <c r="BL234" s="17" t="s">
        <v>264</v>
      </c>
      <c r="BM234" s="202" t="s">
        <v>2715</v>
      </c>
    </row>
    <row r="235" spans="1:65" s="1" customFormat="1" ht="16.5" customHeight="1">
      <c r="A235" s="34"/>
      <c r="B235" s="35"/>
      <c r="C235" s="237" t="s">
        <v>866</v>
      </c>
      <c r="D235" s="237" t="s">
        <v>212</v>
      </c>
      <c r="E235" s="238" t="s">
        <v>2716</v>
      </c>
      <c r="F235" s="239" t="s">
        <v>2717</v>
      </c>
      <c r="G235" s="240" t="s">
        <v>308</v>
      </c>
      <c r="H235" s="241">
        <v>6</v>
      </c>
      <c r="I235" s="242">
        <v>10</v>
      </c>
      <c r="J235" s="241">
        <f t="shared" si="34"/>
        <v>60</v>
      </c>
      <c r="K235" s="239" t="s">
        <v>177</v>
      </c>
      <c r="L235" s="243"/>
      <c r="M235" s="244" t="s">
        <v>1</v>
      </c>
      <c r="N235" s="245" t="s">
        <v>42</v>
      </c>
      <c r="O235" s="71"/>
      <c r="P235" s="200">
        <f t="shared" si="35"/>
        <v>0</v>
      </c>
      <c r="Q235" s="200">
        <v>0</v>
      </c>
      <c r="R235" s="200">
        <f t="shared" si="36"/>
        <v>0</v>
      </c>
      <c r="S235" s="200">
        <v>0</v>
      </c>
      <c r="T235" s="201">
        <f t="shared" si="37"/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2" t="s">
        <v>360</v>
      </c>
      <c r="AT235" s="202" t="s">
        <v>212</v>
      </c>
      <c r="AU235" s="202" t="s">
        <v>87</v>
      </c>
      <c r="AY235" s="17" t="s">
        <v>171</v>
      </c>
      <c r="BE235" s="203">
        <f t="shared" si="38"/>
        <v>60</v>
      </c>
      <c r="BF235" s="203">
        <f t="shared" si="39"/>
        <v>0</v>
      </c>
      <c r="BG235" s="203">
        <f t="shared" si="40"/>
        <v>0</v>
      </c>
      <c r="BH235" s="203">
        <f t="shared" si="41"/>
        <v>0</v>
      </c>
      <c r="BI235" s="203">
        <f t="shared" si="42"/>
        <v>0</v>
      </c>
      <c r="BJ235" s="17" t="s">
        <v>85</v>
      </c>
      <c r="BK235" s="203">
        <f t="shared" si="43"/>
        <v>60</v>
      </c>
      <c r="BL235" s="17" t="s">
        <v>264</v>
      </c>
      <c r="BM235" s="202" t="s">
        <v>2718</v>
      </c>
    </row>
    <row r="236" spans="1:65" s="1" customFormat="1" ht="21.75" customHeight="1">
      <c r="A236" s="34"/>
      <c r="B236" s="35"/>
      <c r="C236" s="192" t="s">
        <v>827</v>
      </c>
      <c r="D236" s="192" t="s">
        <v>173</v>
      </c>
      <c r="E236" s="193" t="s">
        <v>2719</v>
      </c>
      <c r="F236" s="194" t="s">
        <v>2720</v>
      </c>
      <c r="G236" s="195" t="s">
        <v>308</v>
      </c>
      <c r="H236" s="196">
        <v>2</v>
      </c>
      <c r="I236" s="197">
        <v>462</v>
      </c>
      <c r="J236" s="196">
        <f t="shared" si="34"/>
        <v>924</v>
      </c>
      <c r="K236" s="194" t="s">
        <v>177</v>
      </c>
      <c r="L236" s="39"/>
      <c r="M236" s="198" t="s">
        <v>1</v>
      </c>
      <c r="N236" s="199" t="s">
        <v>42</v>
      </c>
      <c r="O236" s="71"/>
      <c r="P236" s="200">
        <f t="shared" si="35"/>
        <v>0</v>
      </c>
      <c r="Q236" s="200">
        <v>0</v>
      </c>
      <c r="R236" s="200">
        <f t="shared" si="36"/>
        <v>0</v>
      </c>
      <c r="S236" s="200">
        <v>0</v>
      </c>
      <c r="T236" s="201">
        <f t="shared" si="37"/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2" t="s">
        <v>264</v>
      </c>
      <c r="AT236" s="202" t="s">
        <v>173</v>
      </c>
      <c r="AU236" s="202" t="s">
        <v>87</v>
      </c>
      <c r="AY236" s="17" t="s">
        <v>171</v>
      </c>
      <c r="BE236" s="203">
        <f t="shared" si="38"/>
        <v>924</v>
      </c>
      <c r="BF236" s="203">
        <f t="shared" si="39"/>
        <v>0</v>
      </c>
      <c r="BG236" s="203">
        <f t="shared" si="40"/>
        <v>0</v>
      </c>
      <c r="BH236" s="203">
        <f t="shared" si="41"/>
        <v>0</v>
      </c>
      <c r="BI236" s="203">
        <f t="shared" si="42"/>
        <v>0</v>
      </c>
      <c r="BJ236" s="17" t="s">
        <v>85</v>
      </c>
      <c r="BK236" s="203">
        <f t="shared" si="43"/>
        <v>924</v>
      </c>
      <c r="BL236" s="17" t="s">
        <v>264</v>
      </c>
      <c r="BM236" s="202" t="s">
        <v>2721</v>
      </c>
    </row>
    <row r="237" spans="1:65" s="1" customFormat="1" ht="16.5" customHeight="1">
      <c r="A237" s="34"/>
      <c r="B237" s="35"/>
      <c r="C237" s="237" t="s">
        <v>831</v>
      </c>
      <c r="D237" s="237" t="s">
        <v>212</v>
      </c>
      <c r="E237" s="238" t="s">
        <v>2722</v>
      </c>
      <c r="F237" s="239" t="s">
        <v>2723</v>
      </c>
      <c r="G237" s="240" t="s">
        <v>308</v>
      </c>
      <c r="H237" s="241">
        <v>2</v>
      </c>
      <c r="I237" s="242">
        <v>398</v>
      </c>
      <c r="J237" s="241">
        <f t="shared" si="34"/>
        <v>796</v>
      </c>
      <c r="K237" s="239" t="s">
        <v>177</v>
      </c>
      <c r="L237" s="243"/>
      <c r="M237" s="244" t="s">
        <v>1</v>
      </c>
      <c r="N237" s="245" t="s">
        <v>42</v>
      </c>
      <c r="O237" s="71"/>
      <c r="P237" s="200">
        <f t="shared" si="35"/>
        <v>0</v>
      </c>
      <c r="Q237" s="200">
        <v>3.0000000000000001E-3</v>
      </c>
      <c r="R237" s="200">
        <f t="shared" si="36"/>
        <v>6.0000000000000001E-3</v>
      </c>
      <c r="S237" s="200">
        <v>0</v>
      </c>
      <c r="T237" s="201">
        <f t="shared" si="37"/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2" t="s">
        <v>360</v>
      </c>
      <c r="AT237" s="202" t="s">
        <v>212</v>
      </c>
      <c r="AU237" s="202" t="s">
        <v>87</v>
      </c>
      <c r="AY237" s="17" t="s">
        <v>171</v>
      </c>
      <c r="BE237" s="203">
        <f t="shared" si="38"/>
        <v>796</v>
      </c>
      <c r="BF237" s="203">
        <f t="shared" si="39"/>
        <v>0</v>
      </c>
      <c r="BG237" s="203">
        <f t="shared" si="40"/>
        <v>0</v>
      </c>
      <c r="BH237" s="203">
        <f t="shared" si="41"/>
        <v>0</v>
      </c>
      <c r="BI237" s="203">
        <f t="shared" si="42"/>
        <v>0</v>
      </c>
      <c r="BJ237" s="17" t="s">
        <v>85</v>
      </c>
      <c r="BK237" s="203">
        <f t="shared" si="43"/>
        <v>796</v>
      </c>
      <c r="BL237" s="17" t="s">
        <v>264</v>
      </c>
      <c r="BM237" s="202" t="s">
        <v>2724</v>
      </c>
    </row>
    <row r="238" spans="1:65" s="1" customFormat="1" ht="16.5" customHeight="1">
      <c r="A238" s="34"/>
      <c r="B238" s="35"/>
      <c r="C238" s="192" t="s">
        <v>835</v>
      </c>
      <c r="D238" s="192" t="s">
        <v>173</v>
      </c>
      <c r="E238" s="193" t="s">
        <v>2725</v>
      </c>
      <c r="F238" s="194" t="s">
        <v>2726</v>
      </c>
      <c r="G238" s="195" t="s">
        <v>308</v>
      </c>
      <c r="H238" s="196">
        <v>5</v>
      </c>
      <c r="I238" s="197">
        <v>385</v>
      </c>
      <c r="J238" s="196">
        <f t="shared" si="34"/>
        <v>1925</v>
      </c>
      <c r="K238" s="194" t="s">
        <v>177</v>
      </c>
      <c r="L238" s="39"/>
      <c r="M238" s="198" t="s">
        <v>1</v>
      </c>
      <c r="N238" s="199" t="s">
        <v>42</v>
      </c>
      <c r="O238" s="71"/>
      <c r="P238" s="200">
        <f t="shared" si="35"/>
        <v>0</v>
      </c>
      <c r="Q238" s="200">
        <v>0</v>
      </c>
      <c r="R238" s="200">
        <f t="shared" si="36"/>
        <v>0</v>
      </c>
      <c r="S238" s="200">
        <v>0</v>
      </c>
      <c r="T238" s="201">
        <f t="shared" si="37"/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2" t="s">
        <v>264</v>
      </c>
      <c r="AT238" s="202" t="s">
        <v>173</v>
      </c>
      <c r="AU238" s="202" t="s">
        <v>87</v>
      </c>
      <c r="AY238" s="17" t="s">
        <v>171</v>
      </c>
      <c r="BE238" s="203">
        <f t="shared" si="38"/>
        <v>1925</v>
      </c>
      <c r="BF238" s="203">
        <f t="shared" si="39"/>
        <v>0</v>
      </c>
      <c r="BG238" s="203">
        <f t="shared" si="40"/>
        <v>0</v>
      </c>
      <c r="BH238" s="203">
        <f t="shared" si="41"/>
        <v>0</v>
      </c>
      <c r="BI238" s="203">
        <f t="shared" si="42"/>
        <v>0</v>
      </c>
      <c r="BJ238" s="17" t="s">
        <v>85</v>
      </c>
      <c r="BK238" s="203">
        <f t="shared" si="43"/>
        <v>1925</v>
      </c>
      <c r="BL238" s="17" t="s">
        <v>264</v>
      </c>
      <c r="BM238" s="202" t="s">
        <v>2727</v>
      </c>
    </row>
    <row r="239" spans="1:65" s="1" customFormat="1" ht="16.5" customHeight="1">
      <c r="A239" s="34"/>
      <c r="B239" s="35"/>
      <c r="C239" s="237" t="s">
        <v>839</v>
      </c>
      <c r="D239" s="237" t="s">
        <v>212</v>
      </c>
      <c r="E239" s="238" t="s">
        <v>2728</v>
      </c>
      <c r="F239" s="239" t="s">
        <v>2729</v>
      </c>
      <c r="G239" s="240" t="s">
        <v>308</v>
      </c>
      <c r="H239" s="241">
        <v>2</v>
      </c>
      <c r="I239" s="242">
        <v>895</v>
      </c>
      <c r="J239" s="241">
        <f t="shared" si="34"/>
        <v>1790</v>
      </c>
      <c r="K239" s="239" t="s">
        <v>1</v>
      </c>
      <c r="L239" s="243"/>
      <c r="M239" s="244" t="s">
        <v>1</v>
      </c>
      <c r="N239" s="245" t="s">
        <v>42</v>
      </c>
      <c r="O239" s="71"/>
      <c r="P239" s="200">
        <f t="shared" si="35"/>
        <v>0</v>
      </c>
      <c r="Q239" s="200">
        <v>0</v>
      </c>
      <c r="R239" s="200">
        <f t="shared" si="36"/>
        <v>0</v>
      </c>
      <c r="S239" s="200">
        <v>0</v>
      </c>
      <c r="T239" s="201">
        <f t="shared" si="37"/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2" t="s">
        <v>360</v>
      </c>
      <c r="AT239" s="202" t="s">
        <v>212</v>
      </c>
      <c r="AU239" s="202" t="s">
        <v>87</v>
      </c>
      <c r="AY239" s="17" t="s">
        <v>171</v>
      </c>
      <c r="BE239" s="203">
        <f t="shared" si="38"/>
        <v>1790</v>
      </c>
      <c r="BF239" s="203">
        <f t="shared" si="39"/>
        <v>0</v>
      </c>
      <c r="BG239" s="203">
        <f t="shared" si="40"/>
        <v>0</v>
      </c>
      <c r="BH239" s="203">
        <f t="shared" si="41"/>
        <v>0</v>
      </c>
      <c r="BI239" s="203">
        <f t="shared" si="42"/>
        <v>0</v>
      </c>
      <c r="BJ239" s="17" t="s">
        <v>85</v>
      </c>
      <c r="BK239" s="203">
        <f t="shared" si="43"/>
        <v>1790</v>
      </c>
      <c r="BL239" s="17" t="s">
        <v>264</v>
      </c>
      <c r="BM239" s="202" t="s">
        <v>2730</v>
      </c>
    </row>
    <row r="240" spans="1:65" s="1" customFormat="1" ht="16.5" customHeight="1">
      <c r="A240" s="34"/>
      <c r="B240" s="35"/>
      <c r="C240" s="237" t="s">
        <v>844</v>
      </c>
      <c r="D240" s="237" t="s">
        <v>212</v>
      </c>
      <c r="E240" s="238" t="s">
        <v>2731</v>
      </c>
      <c r="F240" s="239" t="s">
        <v>2732</v>
      </c>
      <c r="G240" s="240" t="s">
        <v>308</v>
      </c>
      <c r="H240" s="241">
        <v>2</v>
      </c>
      <c r="I240" s="242">
        <v>48</v>
      </c>
      <c r="J240" s="241">
        <f t="shared" si="34"/>
        <v>96</v>
      </c>
      <c r="K240" s="239" t="s">
        <v>1</v>
      </c>
      <c r="L240" s="243"/>
      <c r="M240" s="244" t="s">
        <v>1</v>
      </c>
      <c r="N240" s="245" t="s">
        <v>42</v>
      </c>
      <c r="O240" s="71"/>
      <c r="P240" s="200">
        <f t="shared" si="35"/>
        <v>0</v>
      </c>
      <c r="Q240" s="200">
        <v>0</v>
      </c>
      <c r="R240" s="200">
        <f t="shared" si="36"/>
        <v>0</v>
      </c>
      <c r="S240" s="200">
        <v>0</v>
      </c>
      <c r="T240" s="201">
        <f t="shared" si="37"/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2" t="s">
        <v>360</v>
      </c>
      <c r="AT240" s="202" t="s">
        <v>212</v>
      </c>
      <c r="AU240" s="202" t="s">
        <v>87</v>
      </c>
      <c r="AY240" s="17" t="s">
        <v>171</v>
      </c>
      <c r="BE240" s="203">
        <f t="shared" si="38"/>
        <v>96</v>
      </c>
      <c r="BF240" s="203">
        <f t="shared" si="39"/>
        <v>0</v>
      </c>
      <c r="BG240" s="203">
        <f t="shared" si="40"/>
        <v>0</v>
      </c>
      <c r="BH240" s="203">
        <f t="shared" si="41"/>
        <v>0</v>
      </c>
      <c r="BI240" s="203">
        <f t="shared" si="42"/>
        <v>0</v>
      </c>
      <c r="BJ240" s="17" t="s">
        <v>85</v>
      </c>
      <c r="BK240" s="203">
        <f t="shared" si="43"/>
        <v>96</v>
      </c>
      <c r="BL240" s="17" t="s">
        <v>264</v>
      </c>
      <c r="BM240" s="202" t="s">
        <v>2733</v>
      </c>
    </row>
    <row r="241" spans="1:65" s="1" customFormat="1" ht="16.5" customHeight="1">
      <c r="A241" s="34"/>
      <c r="B241" s="35"/>
      <c r="C241" s="237" t="s">
        <v>850</v>
      </c>
      <c r="D241" s="237" t="s">
        <v>212</v>
      </c>
      <c r="E241" s="238" t="s">
        <v>2734</v>
      </c>
      <c r="F241" s="239" t="s">
        <v>2735</v>
      </c>
      <c r="G241" s="240" t="s">
        <v>308</v>
      </c>
      <c r="H241" s="241">
        <v>2</v>
      </c>
      <c r="I241" s="242">
        <v>48</v>
      </c>
      <c r="J241" s="241">
        <f t="shared" si="34"/>
        <v>96</v>
      </c>
      <c r="K241" s="239" t="s">
        <v>1</v>
      </c>
      <c r="L241" s="243"/>
      <c r="M241" s="244" t="s">
        <v>1</v>
      </c>
      <c r="N241" s="245" t="s">
        <v>42</v>
      </c>
      <c r="O241" s="71"/>
      <c r="P241" s="200">
        <f t="shared" si="35"/>
        <v>0</v>
      </c>
      <c r="Q241" s="200">
        <v>0</v>
      </c>
      <c r="R241" s="200">
        <f t="shared" si="36"/>
        <v>0</v>
      </c>
      <c r="S241" s="200">
        <v>0</v>
      </c>
      <c r="T241" s="201">
        <f t="shared" si="37"/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2" t="s">
        <v>360</v>
      </c>
      <c r="AT241" s="202" t="s">
        <v>212</v>
      </c>
      <c r="AU241" s="202" t="s">
        <v>87</v>
      </c>
      <c r="AY241" s="17" t="s">
        <v>171</v>
      </c>
      <c r="BE241" s="203">
        <f t="shared" si="38"/>
        <v>96</v>
      </c>
      <c r="BF241" s="203">
        <f t="shared" si="39"/>
        <v>0</v>
      </c>
      <c r="BG241" s="203">
        <f t="shared" si="40"/>
        <v>0</v>
      </c>
      <c r="BH241" s="203">
        <f t="shared" si="41"/>
        <v>0</v>
      </c>
      <c r="BI241" s="203">
        <f t="shared" si="42"/>
        <v>0</v>
      </c>
      <c r="BJ241" s="17" t="s">
        <v>85</v>
      </c>
      <c r="BK241" s="203">
        <f t="shared" si="43"/>
        <v>96</v>
      </c>
      <c r="BL241" s="17" t="s">
        <v>264</v>
      </c>
      <c r="BM241" s="202" t="s">
        <v>2736</v>
      </c>
    </row>
    <row r="242" spans="1:65" s="1" customFormat="1" ht="16.5" customHeight="1">
      <c r="A242" s="34"/>
      <c r="B242" s="35"/>
      <c r="C242" s="237" t="s">
        <v>854</v>
      </c>
      <c r="D242" s="237" t="s">
        <v>212</v>
      </c>
      <c r="E242" s="238" t="s">
        <v>2737</v>
      </c>
      <c r="F242" s="239" t="s">
        <v>2738</v>
      </c>
      <c r="G242" s="240" t="s">
        <v>308</v>
      </c>
      <c r="H242" s="241">
        <v>3</v>
      </c>
      <c r="I242" s="242">
        <v>515</v>
      </c>
      <c r="J242" s="241">
        <f t="shared" si="34"/>
        <v>1545</v>
      </c>
      <c r="K242" s="239" t="s">
        <v>1</v>
      </c>
      <c r="L242" s="243"/>
      <c r="M242" s="244" t="s">
        <v>1</v>
      </c>
      <c r="N242" s="245" t="s">
        <v>42</v>
      </c>
      <c r="O242" s="71"/>
      <c r="P242" s="200">
        <f t="shared" si="35"/>
        <v>0</v>
      </c>
      <c r="Q242" s="200">
        <v>0</v>
      </c>
      <c r="R242" s="200">
        <f t="shared" si="36"/>
        <v>0</v>
      </c>
      <c r="S242" s="200">
        <v>0</v>
      </c>
      <c r="T242" s="201">
        <f t="shared" si="37"/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2" t="s">
        <v>360</v>
      </c>
      <c r="AT242" s="202" t="s">
        <v>212</v>
      </c>
      <c r="AU242" s="202" t="s">
        <v>87</v>
      </c>
      <c r="AY242" s="17" t="s">
        <v>171</v>
      </c>
      <c r="BE242" s="203">
        <f t="shared" si="38"/>
        <v>1545</v>
      </c>
      <c r="BF242" s="203">
        <f t="shared" si="39"/>
        <v>0</v>
      </c>
      <c r="BG242" s="203">
        <f t="shared" si="40"/>
        <v>0</v>
      </c>
      <c r="BH242" s="203">
        <f t="shared" si="41"/>
        <v>0</v>
      </c>
      <c r="BI242" s="203">
        <f t="shared" si="42"/>
        <v>0</v>
      </c>
      <c r="BJ242" s="17" t="s">
        <v>85</v>
      </c>
      <c r="BK242" s="203">
        <f t="shared" si="43"/>
        <v>1545</v>
      </c>
      <c r="BL242" s="17" t="s">
        <v>264</v>
      </c>
      <c r="BM242" s="202" t="s">
        <v>2739</v>
      </c>
    </row>
    <row r="243" spans="1:65" s="1" customFormat="1" ht="24.2" customHeight="1">
      <c r="A243" s="34"/>
      <c r="B243" s="35"/>
      <c r="C243" s="192" t="s">
        <v>881</v>
      </c>
      <c r="D243" s="192" t="s">
        <v>173</v>
      </c>
      <c r="E243" s="193" t="s">
        <v>2740</v>
      </c>
      <c r="F243" s="194" t="s">
        <v>2741</v>
      </c>
      <c r="G243" s="195" t="s">
        <v>308</v>
      </c>
      <c r="H243" s="196">
        <v>1</v>
      </c>
      <c r="I243" s="197">
        <v>41800</v>
      </c>
      <c r="J243" s="196">
        <f t="shared" si="34"/>
        <v>41800</v>
      </c>
      <c r="K243" s="194" t="s">
        <v>177</v>
      </c>
      <c r="L243" s="39"/>
      <c r="M243" s="198" t="s">
        <v>1</v>
      </c>
      <c r="N243" s="199" t="s">
        <v>42</v>
      </c>
      <c r="O243" s="71"/>
      <c r="P243" s="200">
        <f t="shared" si="35"/>
        <v>0</v>
      </c>
      <c r="Q243" s="200">
        <v>0</v>
      </c>
      <c r="R243" s="200">
        <f t="shared" si="36"/>
        <v>0</v>
      </c>
      <c r="S243" s="200">
        <v>0</v>
      </c>
      <c r="T243" s="201">
        <f t="shared" si="37"/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2" t="s">
        <v>264</v>
      </c>
      <c r="AT243" s="202" t="s">
        <v>173</v>
      </c>
      <c r="AU243" s="202" t="s">
        <v>87</v>
      </c>
      <c r="AY243" s="17" t="s">
        <v>171</v>
      </c>
      <c r="BE243" s="203">
        <f t="shared" si="38"/>
        <v>41800</v>
      </c>
      <c r="BF243" s="203">
        <f t="shared" si="39"/>
        <v>0</v>
      </c>
      <c r="BG243" s="203">
        <f t="shared" si="40"/>
        <v>0</v>
      </c>
      <c r="BH243" s="203">
        <f t="shared" si="41"/>
        <v>0</v>
      </c>
      <c r="BI243" s="203">
        <f t="shared" si="42"/>
        <v>0</v>
      </c>
      <c r="BJ243" s="17" t="s">
        <v>85</v>
      </c>
      <c r="BK243" s="203">
        <f t="shared" si="43"/>
        <v>41800</v>
      </c>
      <c r="BL243" s="17" t="s">
        <v>264</v>
      </c>
      <c r="BM243" s="202" t="s">
        <v>2742</v>
      </c>
    </row>
    <row r="244" spans="1:65" s="1" customFormat="1" ht="37.9" customHeight="1">
      <c r="A244" s="34"/>
      <c r="B244" s="35"/>
      <c r="C244" s="192" t="s">
        <v>723</v>
      </c>
      <c r="D244" s="192" t="s">
        <v>173</v>
      </c>
      <c r="E244" s="193" t="s">
        <v>2743</v>
      </c>
      <c r="F244" s="194" t="s">
        <v>2744</v>
      </c>
      <c r="G244" s="195" t="s">
        <v>308</v>
      </c>
      <c r="H244" s="196">
        <v>6</v>
      </c>
      <c r="I244" s="197">
        <v>1320</v>
      </c>
      <c r="J244" s="196">
        <f t="shared" si="34"/>
        <v>7920</v>
      </c>
      <c r="K244" s="194" t="s">
        <v>177</v>
      </c>
      <c r="L244" s="39"/>
      <c r="M244" s="198" t="s">
        <v>1</v>
      </c>
      <c r="N244" s="199" t="s">
        <v>42</v>
      </c>
      <c r="O244" s="71"/>
      <c r="P244" s="200">
        <f t="shared" si="35"/>
        <v>0</v>
      </c>
      <c r="Q244" s="200">
        <v>1.7000000000000001E-4</v>
      </c>
      <c r="R244" s="200">
        <f t="shared" si="36"/>
        <v>1.0200000000000001E-3</v>
      </c>
      <c r="S244" s="200">
        <v>0</v>
      </c>
      <c r="T244" s="201">
        <f t="shared" si="37"/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2" t="s">
        <v>264</v>
      </c>
      <c r="AT244" s="202" t="s">
        <v>173</v>
      </c>
      <c r="AU244" s="202" t="s">
        <v>87</v>
      </c>
      <c r="AY244" s="17" t="s">
        <v>171</v>
      </c>
      <c r="BE244" s="203">
        <f t="shared" si="38"/>
        <v>7920</v>
      </c>
      <c r="BF244" s="203">
        <f t="shared" si="39"/>
        <v>0</v>
      </c>
      <c r="BG244" s="203">
        <f t="shared" si="40"/>
        <v>0</v>
      </c>
      <c r="BH244" s="203">
        <f t="shared" si="41"/>
        <v>0</v>
      </c>
      <c r="BI244" s="203">
        <f t="shared" si="42"/>
        <v>0</v>
      </c>
      <c r="BJ244" s="17" t="s">
        <v>85</v>
      </c>
      <c r="BK244" s="203">
        <f t="shared" si="43"/>
        <v>7920</v>
      </c>
      <c r="BL244" s="17" t="s">
        <v>264</v>
      </c>
      <c r="BM244" s="202" t="s">
        <v>2745</v>
      </c>
    </row>
    <row r="245" spans="1:65" s="1" customFormat="1" ht="44.25" customHeight="1">
      <c r="A245" s="34"/>
      <c r="B245" s="35"/>
      <c r="C245" s="192" t="s">
        <v>717</v>
      </c>
      <c r="D245" s="192" t="s">
        <v>173</v>
      </c>
      <c r="E245" s="193" t="s">
        <v>2746</v>
      </c>
      <c r="F245" s="194" t="s">
        <v>2747</v>
      </c>
      <c r="G245" s="195" t="s">
        <v>308</v>
      </c>
      <c r="H245" s="196">
        <v>3</v>
      </c>
      <c r="I245" s="197">
        <v>1650</v>
      </c>
      <c r="J245" s="196">
        <f t="shared" si="34"/>
        <v>4950</v>
      </c>
      <c r="K245" s="194" t="s">
        <v>177</v>
      </c>
      <c r="L245" s="39"/>
      <c r="M245" s="198" t="s">
        <v>1</v>
      </c>
      <c r="N245" s="199" t="s">
        <v>42</v>
      </c>
      <c r="O245" s="71"/>
      <c r="P245" s="200">
        <f t="shared" si="35"/>
        <v>0</v>
      </c>
      <c r="Q245" s="200">
        <v>1E-4</v>
      </c>
      <c r="R245" s="200">
        <f t="shared" si="36"/>
        <v>3.0000000000000003E-4</v>
      </c>
      <c r="S245" s="200">
        <v>0</v>
      </c>
      <c r="T245" s="201">
        <f t="shared" si="37"/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2" t="s">
        <v>264</v>
      </c>
      <c r="AT245" s="202" t="s">
        <v>173</v>
      </c>
      <c r="AU245" s="202" t="s">
        <v>87</v>
      </c>
      <c r="AY245" s="17" t="s">
        <v>171</v>
      </c>
      <c r="BE245" s="203">
        <f t="shared" si="38"/>
        <v>4950</v>
      </c>
      <c r="BF245" s="203">
        <f t="shared" si="39"/>
        <v>0</v>
      </c>
      <c r="BG245" s="203">
        <f t="shared" si="40"/>
        <v>0</v>
      </c>
      <c r="BH245" s="203">
        <f t="shared" si="41"/>
        <v>0</v>
      </c>
      <c r="BI245" s="203">
        <f t="shared" si="42"/>
        <v>0</v>
      </c>
      <c r="BJ245" s="17" t="s">
        <v>85</v>
      </c>
      <c r="BK245" s="203">
        <f t="shared" si="43"/>
        <v>4950</v>
      </c>
      <c r="BL245" s="17" t="s">
        <v>264</v>
      </c>
      <c r="BM245" s="202" t="s">
        <v>2748</v>
      </c>
    </row>
    <row r="246" spans="1:65" s="1" customFormat="1" ht="24.2" customHeight="1">
      <c r="A246" s="34"/>
      <c r="B246" s="35"/>
      <c r="C246" s="192" t="s">
        <v>887</v>
      </c>
      <c r="D246" s="192" t="s">
        <v>173</v>
      </c>
      <c r="E246" s="193" t="s">
        <v>2749</v>
      </c>
      <c r="F246" s="194" t="s">
        <v>2750</v>
      </c>
      <c r="G246" s="195" t="s">
        <v>198</v>
      </c>
      <c r="H246" s="196">
        <v>0.32</v>
      </c>
      <c r="I246" s="197">
        <v>77000</v>
      </c>
      <c r="J246" s="196">
        <f t="shared" si="34"/>
        <v>24640</v>
      </c>
      <c r="K246" s="194" t="s">
        <v>177</v>
      </c>
      <c r="L246" s="39"/>
      <c r="M246" s="198" t="s">
        <v>1</v>
      </c>
      <c r="N246" s="199" t="s">
        <v>42</v>
      </c>
      <c r="O246" s="71"/>
      <c r="P246" s="200">
        <f t="shared" si="35"/>
        <v>0</v>
      </c>
      <c r="Q246" s="200">
        <v>0</v>
      </c>
      <c r="R246" s="200">
        <f t="shared" si="36"/>
        <v>0</v>
      </c>
      <c r="S246" s="200">
        <v>0</v>
      </c>
      <c r="T246" s="201">
        <f t="shared" si="37"/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2" t="s">
        <v>264</v>
      </c>
      <c r="AT246" s="202" t="s">
        <v>173</v>
      </c>
      <c r="AU246" s="202" t="s">
        <v>87</v>
      </c>
      <c r="AY246" s="17" t="s">
        <v>171</v>
      </c>
      <c r="BE246" s="203">
        <f t="shared" si="38"/>
        <v>24640</v>
      </c>
      <c r="BF246" s="203">
        <f t="shared" si="39"/>
        <v>0</v>
      </c>
      <c r="BG246" s="203">
        <f t="shared" si="40"/>
        <v>0</v>
      </c>
      <c r="BH246" s="203">
        <f t="shared" si="41"/>
        <v>0</v>
      </c>
      <c r="BI246" s="203">
        <f t="shared" si="42"/>
        <v>0</v>
      </c>
      <c r="BJ246" s="17" t="s">
        <v>85</v>
      </c>
      <c r="BK246" s="203">
        <f t="shared" si="43"/>
        <v>24640</v>
      </c>
      <c r="BL246" s="17" t="s">
        <v>264</v>
      </c>
      <c r="BM246" s="202" t="s">
        <v>2751</v>
      </c>
    </row>
    <row r="247" spans="1:65" s="11" customFormat="1" ht="25.9" customHeight="1">
      <c r="B247" s="176"/>
      <c r="C247" s="177"/>
      <c r="D247" s="178" t="s">
        <v>76</v>
      </c>
      <c r="E247" s="179" t="s">
        <v>212</v>
      </c>
      <c r="F247" s="179" t="s">
        <v>2752</v>
      </c>
      <c r="G247" s="177"/>
      <c r="H247" s="177"/>
      <c r="I247" s="180"/>
      <c r="J247" s="181">
        <f>BK247</f>
        <v>18380.32</v>
      </c>
      <c r="K247" s="177"/>
      <c r="L247" s="182"/>
      <c r="M247" s="183"/>
      <c r="N247" s="184"/>
      <c r="O247" s="184"/>
      <c r="P247" s="185">
        <f>P248</f>
        <v>0</v>
      </c>
      <c r="Q247" s="184"/>
      <c r="R247" s="185">
        <f>R248</f>
        <v>0.1066275</v>
      </c>
      <c r="S247" s="184"/>
      <c r="T247" s="186">
        <f>T248</f>
        <v>6.8599999999999994E-2</v>
      </c>
      <c r="AR247" s="187" t="s">
        <v>186</v>
      </c>
      <c r="AT247" s="188" t="s">
        <v>76</v>
      </c>
      <c r="AU247" s="188" t="s">
        <v>77</v>
      </c>
      <c r="AY247" s="187" t="s">
        <v>171</v>
      </c>
      <c r="BK247" s="189">
        <f>BK248</f>
        <v>18380.32</v>
      </c>
    </row>
    <row r="248" spans="1:65" s="11" customFormat="1" ht="22.9" customHeight="1">
      <c r="B248" s="176"/>
      <c r="C248" s="177"/>
      <c r="D248" s="178" t="s">
        <v>76</v>
      </c>
      <c r="E248" s="190" t="s">
        <v>2753</v>
      </c>
      <c r="F248" s="190" t="s">
        <v>2754</v>
      </c>
      <c r="G248" s="177"/>
      <c r="H248" s="177"/>
      <c r="I248" s="180"/>
      <c r="J248" s="191">
        <f>BK248</f>
        <v>18380.32</v>
      </c>
      <c r="K248" s="177"/>
      <c r="L248" s="182"/>
      <c r="M248" s="183"/>
      <c r="N248" s="184"/>
      <c r="O248" s="184"/>
      <c r="P248" s="185">
        <f>SUM(P249:P263)</f>
        <v>0</v>
      </c>
      <c r="Q248" s="184"/>
      <c r="R248" s="185">
        <f>SUM(R249:R263)</f>
        <v>0.1066275</v>
      </c>
      <c r="S248" s="184"/>
      <c r="T248" s="186">
        <f>SUM(T249:T263)</f>
        <v>6.8599999999999994E-2</v>
      </c>
      <c r="AR248" s="187" t="s">
        <v>186</v>
      </c>
      <c r="AT248" s="188" t="s">
        <v>76</v>
      </c>
      <c r="AU248" s="188" t="s">
        <v>85</v>
      </c>
      <c r="AY248" s="187" t="s">
        <v>171</v>
      </c>
      <c r="BK248" s="189">
        <f>SUM(BK249:BK263)</f>
        <v>18380.32</v>
      </c>
    </row>
    <row r="249" spans="1:65" s="1" customFormat="1" ht="21.75" customHeight="1">
      <c r="A249" s="34"/>
      <c r="B249" s="35"/>
      <c r="C249" s="192" t="s">
        <v>906</v>
      </c>
      <c r="D249" s="192" t="s">
        <v>173</v>
      </c>
      <c r="E249" s="193" t="s">
        <v>2755</v>
      </c>
      <c r="F249" s="194" t="s">
        <v>2756</v>
      </c>
      <c r="G249" s="195" t="s">
        <v>220</v>
      </c>
      <c r="H249" s="196">
        <v>9.4499999999999993</v>
      </c>
      <c r="I249" s="197">
        <v>76.180000000000007</v>
      </c>
      <c r="J249" s="196">
        <f>ROUND(I249*H249,2)</f>
        <v>719.9</v>
      </c>
      <c r="K249" s="194" t="s">
        <v>177</v>
      </c>
      <c r="L249" s="39"/>
      <c r="M249" s="198" t="s">
        <v>1</v>
      </c>
      <c r="N249" s="199" t="s">
        <v>42</v>
      </c>
      <c r="O249" s="71"/>
      <c r="P249" s="200">
        <f>O249*H249</f>
        <v>0</v>
      </c>
      <c r="Q249" s="200">
        <v>0</v>
      </c>
      <c r="R249" s="200">
        <f>Q249*H249</f>
        <v>0</v>
      </c>
      <c r="S249" s="200">
        <v>0</v>
      </c>
      <c r="T249" s="201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2" t="s">
        <v>566</v>
      </c>
      <c r="AT249" s="202" t="s">
        <v>173</v>
      </c>
      <c r="AU249" s="202" t="s">
        <v>87</v>
      </c>
      <c r="AY249" s="17" t="s">
        <v>171</v>
      </c>
      <c r="BE249" s="203">
        <f>IF(N249="základní",J249,0)</f>
        <v>719.9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7" t="s">
        <v>85</v>
      </c>
      <c r="BK249" s="203">
        <f>ROUND(I249*H249,2)</f>
        <v>719.9</v>
      </c>
      <c r="BL249" s="17" t="s">
        <v>566</v>
      </c>
      <c r="BM249" s="202" t="s">
        <v>2757</v>
      </c>
    </row>
    <row r="250" spans="1:65" s="13" customFormat="1" ht="11.25">
      <c r="B250" s="215"/>
      <c r="C250" s="216"/>
      <c r="D250" s="206" t="s">
        <v>180</v>
      </c>
      <c r="E250" s="217" t="s">
        <v>1</v>
      </c>
      <c r="F250" s="218" t="s">
        <v>2758</v>
      </c>
      <c r="G250" s="216"/>
      <c r="H250" s="219">
        <v>9.4499999999999993</v>
      </c>
      <c r="I250" s="220"/>
      <c r="J250" s="216"/>
      <c r="K250" s="216"/>
      <c r="L250" s="221"/>
      <c r="M250" s="222"/>
      <c r="N250" s="223"/>
      <c r="O250" s="223"/>
      <c r="P250" s="223"/>
      <c r="Q250" s="223"/>
      <c r="R250" s="223"/>
      <c r="S250" s="223"/>
      <c r="T250" s="224"/>
      <c r="AT250" s="225" t="s">
        <v>180</v>
      </c>
      <c r="AU250" s="225" t="s">
        <v>87</v>
      </c>
      <c r="AV250" s="13" t="s">
        <v>87</v>
      </c>
      <c r="AW250" s="13" t="s">
        <v>32</v>
      </c>
      <c r="AX250" s="13" t="s">
        <v>85</v>
      </c>
      <c r="AY250" s="225" t="s">
        <v>171</v>
      </c>
    </row>
    <row r="251" spans="1:65" s="1" customFormat="1" ht="24.2" customHeight="1">
      <c r="A251" s="34"/>
      <c r="B251" s="35"/>
      <c r="C251" s="192" t="s">
        <v>912</v>
      </c>
      <c r="D251" s="192" t="s">
        <v>173</v>
      </c>
      <c r="E251" s="193" t="s">
        <v>2759</v>
      </c>
      <c r="F251" s="194" t="s">
        <v>2760</v>
      </c>
      <c r="G251" s="195" t="s">
        <v>282</v>
      </c>
      <c r="H251" s="196">
        <v>29</v>
      </c>
      <c r="I251" s="197">
        <v>461.5</v>
      </c>
      <c r="J251" s="196">
        <f>ROUND(I251*H251,2)</f>
        <v>13383.5</v>
      </c>
      <c r="K251" s="194" t="s">
        <v>177</v>
      </c>
      <c r="L251" s="39"/>
      <c r="M251" s="198" t="s">
        <v>1</v>
      </c>
      <c r="N251" s="199" t="s">
        <v>42</v>
      </c>
      <c r="O251" s="71"/>
      <c r="P251" s="200">
        <f>O251*H251</f>
        <v>0</v>
      </c>
      <c r="Q251" s="200">
        <v>0</v>
      </c>
      <c r="R251" s="200">
        <f>Q251*H251</f>
        <v>0</v>
      </c>
      <c r="S251" s="200">
        <v>0</v>
      </c>
      <c r="T251" s="201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2" t="s">
        <v>566</v>
      </c>
      <c r="AT251" s="202" t="s">
        <v>173</v>
      </c>
      <c r="AU251" s="202" t="s">
        <v>87</v>
      </c>
      <c r="AY251" s="17" t="s">
        <v>171</v>
      </c>
      <c r="BE251" s="203">
        <f>IF(N251="základní",J251,0)</f>
        <v>13383.5</v>
      </c>
      <c r="BF251" s="203">
        <f>IF(N251="snížená",J251,0)</f>
        <v>0</v>
      </c>
      <c r="BG251" s="203">
        <f>IF(N251="zákl. přenesená",J251,0)</f>
        <v>0</v>
      </c>
      <c r="BH251" s="203">
        <f>IF(N251="sníž. přenesená",J251,0)</f>
        <v>0</v>
      </c>
      <c r="BI251" s="203">
        <f>IF(N251="nulová",J251,0)</f>
        <v>0</v>
      </c>
      <c r="BJ251" s="17" t="s">
        <v>85</v>
      </c>
      <c r="BK251" s="203">
        <f>ROUND(I251*H251,2)</f>
        <v>13383.5</v>
      </c>
      <c r="BL251" s="17" t="s">
        <v>566</v>
      </c>
      <c r="BM251" s="202" t="s">
        <v>2761</v>
      </c>
    </row>
    <row r="252" spans="1:65" s="1" customFormat="1" ht="24.2" customHeight="1">
      <c r="A252" s="34"/>
      <c r="B252" s="35"/>
      <c r="C252" s="192" t="s">
        <v>920</v>
      </c>
      <c r="D252" s="192" t="s">
        <v>173</v>
      </c>
      <c r="E252" s="193" t="s">
        <v>2762</v>
      </c>
      <c r="F252" s="194" t="s">
        <v>2763</v>
      </c>
      <c r="G252" s="195" t="s">
        <v>282</v>
      </c>
      <c r="H252" s="196">
        <v>29</v>
      </c>
      <c r="I252" s="197">
        <v>102.05</v>
      </c>
      <c r="J252" s="196">
        <f>ROUND(I252*H252,2)</f>
        <v>2959.45</v>
      </c>
      <c r="K252" s="194" t="s">
        <v>177</v>
      </c>
      <c r="L252" s="39"/>
      <c r="M252" s="198" t="s">
        <v>1</v>
      </c>
      <c r="N252" s="199" t="s">
        <v>42</v>
      </c>
      <c r="O252" s="71"/>
      <c r="P252" s="200">
        <f>O252*H252</f>
        <v>0</v>
      </c>
      <c r="Q252" s="200">
        <v>0</v>
      </c>
      <c r="R252" s="200">
        <f>Q252*H252</f>
        <v>0</v>
      </c>
      <c r="S252" s="200">
        <v>0</v>
      </c>
      <c r="T252" s="201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2" t="s">
        <v>566</v>
      </c>
      <c r="AT252" s="202" t="s">
        <v>173</v>
      </c>
      <c r="AU252" s="202" t="s">
        <v>87</v>
      </c>
      <c r="AY252" s="17" t="s">
        <v>171</v>
      </c>
      <c r="BE252" s="203">
        <f>IF(N252="základní",J252,0)</f>
        <v>2959.45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7" t="s">
        <v>85</v>
      </c>
      <c r="BK252" s="203">
        <f>ROUND(I252*H252,2)</f>
        <v>2959.45</v>
      </c>
      <c r="BL252" s="17" t="s">
        <v>566</v>
      </c>
      <c r="BM252" s="202" t="s">
        <v>2764</v>
      </c>
    </row>
    <row r="253" spans="1:65" s="1" customFormat="1" ht="16.5" customHeight="1">
      <c r="A253" s="34"/>
      <c r="B253" s="35"/>
      <c r="C253" s="192" t="s">
        <v>826</v>
      </c>
      <c r="D253" s="192" t="s">
        <v>173</v>
      </c>
      <c r="E253" s="193" t="s">
        <v>2765</v>
      </c>
      <c r="F253" s="194" t="s">
        <v>2766</v>
      </c>
      <c r="G253" s="195" t="s">
        <v>220</v>
      </c>
      <c r="H253" s="196">
        <v>9.4499999999999993</v>
      </c>
      <c r="I253" s="197">
        <v>24.83</v>
      </c>
      <c r="J253" s="196">
        <f>ROUND(I253*H253,2)</f>
        <v>234.64</v>
      </c>
      <c r="K253" s="194" t="s">
        <v>177</v>
      </c>
      <c r="L253" s="39"/>
      <c r="M253" s="198" t="s">
        <v>1</v>
      </c>
      <c r="N253" s="199" t="s">
        <v>42</v>
      </c>
      <c r="O253" s="71"/>
      <c r="P253" s="200">
        <f>O253*H253</f>
        <v>0</v>
      </c>
      <c r="Q253" s="200">
        <v>3.0000000000000001E-5</v>
      </c>
      <c r="R253" s="200">
        <f>Q253*H253</f>
        <v>2.8350000000000001E-4</v>
      </c>
      <c r="S253" s="200">
        <v>0</v>
      </c>
      <c r="T253" s="201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2" t="s">
        <v>2262</v>
      </c>
      <c r="AT253" s="202" t="s">
        <v>173</v>
      </c>
      <c r="AU253" s="202" t="s">
        <v>87</v>
      </c>
      <c r="AY253" s="17" t="s">
        <v>171</v>
      </c>
      <c r="BE253" s="203">
        <f>IF(N253="základní",J253,0)</f>
        <v>234.64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7" t="s">
        <v>85</v>
      </c>
      <c r="BK253" s="203">
        <f>ROUND(I253*H253,2)</f>
        <v>234.64</v>
      </c>
      <c r="BL253" s="17" t="s">
        <v>2262</v>
      </c>
      <c r="BM253" s="202" t="s">
        <v>2767</v>
      </c>
    </row>
    <row r="254" spans="1:65" s="13" customFormat="1" ht="11.25">
      <c r="B254" s="215"/>
      <c r="C254" s="216"/>
      <c r="D254" s="206" t="s">
        <v>180</v>
      </c>
      <c r="E254" s="217" t="s">
        <v>1</v>
      </c>
      <c r="F254" s="218" t="s">
        <v>2758</v>
      </c>
      <c r="G254" s="216"/>
      <c r="H254" s="219">
        <v>9.4499999999999993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180</v>
      </c>
      <c r="AU254" s="225" t="s">
        <v>87</v>
      </c>
      <c r="AV254" s="13" t="s">
        <v>87</v>
      </c>
      <c r="AW254" s="13" t="s">
        <v>32</v>
      </c>
      <c r="AX254" s="13" t="s">
        <v>85</v>
      </c>
      <c r="AY254" s="225" t="s">
        <v>171</v>
      </c>
    </row>
    <row r="255" spans="1:65" s="1" customFormat="1" ht="24.2" customHeight="1">
      <c r="A255" s="34"/>
      <c r="B255" s="35"/>
      <c r="C255" s="192" t="s">
        <v>942</v>
      </c>
      <c r="D255" s="192" t="s">
        <v>173</v>
      </c>
      <c r="E255" s="193" t="s">
        <v>2768</v>
      </c>
      <c r="F255" s="194" t="s">
        <v>2769</v>
      </c>
      <c r="G255" s="195" t="s">
        <v>220</v>
      </c>
      <c r="H255" s="196">
        <v>0.7</v>
      </c>
      <c r="I255" s="197">
        <v>461.5</v>
      </c>
      <c r="J255" s="196">
        <f>ROUND(I255*H255,2)</f>
        <v>323.05</v>
      </c>
      <c r="K255" s="194" t="s">
        <v>177</v>
      </c>
      <c r="L255" s="39"/>
      <c r="M255" s="198" t="s">
        <v>1</v>
      </c>
      <c r="N255" s="199" t="s">
        <v>42</v>
      </c>
      <c r="O255" s="71"/>
      <c r="P255" s="200">
        <f>O255*H255</f>
        <v>0</v>
      </c>
      <c r="Q255" s="200">
        <v>0.15192</v>
      </c>
      <c r="R255" s="200">
        <f>Q255*H255</f>
        <v>0.10634399999999999</v>
      </c>
      <c r="S255" s="200">
        <v>0</v>
      </c>
      <c r="T255" s="201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2" t="s">
        <v>566</v>
      </c>
      <c r="AT255" s="202" t="s">
        <v>173</v>
      </c>
      <c r="AU255" s="202" t="s">
        <v>87</v>
      </c>
      <c r="AY255" s="17" t="s">
        <v>171</v>
      </c>
      <c r="BE255" s="203">
        <f>IF(N255="základní",J255,0)</f>
        <v>323.05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7" t="s">
        <v>85</v>
      </c>
      <c r="BK255" s="203">
        <f>ROUND(I255*H255,2)</f>
        <v>323.05</v>
      </c>
      <c r="BL255" s="17" t="s">
        <v>566</v>
      </c>
      <c r="BM255" s="202" t="s">
        <v>2770</v>
      </c>
    </row>
    <row r="256" spans="1:65" s="13" customFormat="1" ht="11.25">
      <c r="B256" s="215"/>
      <c r="C256" s="216"/>
      <c r="D256" s="206" t="s">
        <v>180</v>
      </c>
      <c r="E256" s="217" t="s">
        <v>1</v>
      </c>
      <c r="F256" s="218" t="s">
        <v>2771</v>
      </c>
      <c r="G256" s="216"/>
      <c r="H256" s="219">
        <v>0.7</v>
      </c>
      <c r="I256" s="220"/>
      <c r="J256" s="216"/>
      <c r="K256" s="216"/>
      <c r="L256" s="221"/>
      <c r="M256" s="222"/>
      <c r="N256" s="223"/>
      <c r="O256" s="223"/>
      <c r="P256" s="223"/>
      <c r="Q256" s="223"/>
      <c r="R256" s="223"/>
      <c r="S256" s="223"/>
      <c r="T256" s="224"/>
      <c r="AT256" s="225" t="s">
        <v>180</v>
      </c>
      <c r="AU256" s="225" t="s">
        <v>87</v>
      </c>
      <c r="AV256" s="13" t="s">
        <v>87</v>
      </c>
      <c r="AW256" s="13" t="s">
        <v>32</v>
      </c>
      <c r="AX256" s="13" t="s">
        <v>85</v>
      </c>
      <c r="AY256" s="225" t="s">
        <v>171</v>
      </c>
    </row>
    <row r="257" spans="1:65" s="1" customFormat="1" ht="24.2" customHeight="1">
      <c r="A257" s="34"/>
      <c r="B257" s="35"/>
      <c r="C257" s="192" t="s">
        <v>938</v>
      </c>
      <c r="D257" s="192" t="s">
        <v>173</v>
      </c>
      <c r="E257" s="193" t="s">
        <v>2772</v>
      </c>
      <c r="F257" s="194" t="s">
        <v>2773</v>
      </c>
      <c r="G257" s="195" t="s">
        <v>220</v>
      </c>
      <c r="H257" s="196">
        <v>0.7</v>
      </c>
      <c r="I257" s="197">
        <v>133.9</v>
      </c>
      <c r="J257" s="196">
        <f>ROUND(I257*H257,2)</f>
        <v>93.73</v>
      </c>
      <c r="K257" s="194" t="s">
        <v>177</v>
      </c>
      <c r="L257" s="39"/>
      <c r="M257" s="198" t="s">
        <v>1</v>
      </c>
      <c r="N257" s="199" t="s">
        <v>42</v>
      </c>
      <c r="O257" s="71"/>
      <c r="P257" s="200">
        <f>O257*H257</f>
        <v>0</v>
      </c>
      <c r="Q257" s="200">
        <v>0</v>
      </c>
      <c r="R257" s="200">
        <f>Q257*H257</f>
        <v>0</v>
      </c>
      <c r="S257" s="200">
        <v>9.8000000000000004E-2</v>
      </c>
      <c r="T257" s="201">
        <f>S257*H257</f>
        <v>6.8599999999999994E-2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2" t="s">
        <v>566</v>
      </c>
      <c r="AT257" s="202" t="s">
        <v>173</v>
      </c>
      <c r="AU257" s="202" t="s">
        <v>87</v>
      </c>
      <c r="AY257" s="17" t="s">
        <v>171</v>
      </c>
      <c r="BE257" s="203">
        <f>IF(N257="základní",J257,0)</f>
        <v>93.73</v>
      </c>
      <c r="BF257" s="203">
        <f>IF(N257="snížená",J257,0)</f>
        <v>0</v>
      </c>
      <c r="BG257" s="203">
        <f>IF(N257="zákl. přenesená",J257,0)</f>
        <v>0</v>
      </c>
      <c r="BH257" s="203">
        <f>IF(N257="sníž. přenesená",J257,0)</f>
        <v>0</v>
      </c>
      <c r="BI257" s="203">
        <f>IF(N257="nulová",J257,0)</f>
        <v>0</v>
      </c>
      <c r="BJ257" s="17" t="s">
        <v>85</v>
      </c>
      <c r="BK257" s="203">
        <f>ROUND(I257*H257,2)</f>
        <v>93.73</v>
      </c>
      <c r="BL257" s="17" t="s">
        <v>566</v>
      </c>
      <c r="BM257" s="202" t="s">
        <v>2774</v>
      </c>
    </row>
    <row r="258" spans="1:65" s="13" customFormat="1" ht="11.25">
      <c r="B258" s="215"/>
      <c r="C258" s="216"/>
      <c r="D258" s="206" t="s">
        <v>180</v>
      </c>
      <c r="E258" s="217" t="s">
        <v>1</v>
      </c>
      <c r="F258" s="218" t="s">
        <v>2775</v>
      </c>
      <c r="G258" s="216"/>
      <c r="H258" s="219">
        <v>0.7</v>
      </c>
      <c r="I258" s="220"/>
      <c r="J258" s="216"/>
      <c r="K258" s="216"/>
      <c r="L258" s="221"/>
      <c r="M258" s="222"/>
      <c r="N258" s="223"/>
      <c r="O258" s="223"/>
      <c r="P258" s="223"/>
      <c r="Q258" s="223"/>
      <c r="R258" s="223"/>
      <c r="S258" s="223"/>
      <c r="T258" s="224"/>
      <c r="AT258" s="225" t="s">
        <v>180</v>
      </c>
      <c r="AU258" s="225" t="s">
        <v>87</v>
      </c>
      <c r="AV258" s="13" t="s">
        <v>87</v>
      </c>
      <c r="AW258" s="13" t="s">
        <v>32</v>
      </c>
      <c r="AX258" s="13" t="s">
        <v>85</v>
      </c>
      <c r="AY258" s="225" t="s">
        <v>171</v>
      </c>
    </row>
    <row r="259" spans="1:65" s="1" customFormat="1" ht="24.2" customHeight="1">
      <c r="A259" s="34"/>
      <c r="B259" s="35"/>
      <c r="C259" s="192" t="s">
        <v>880</v>
      </c>
      <c r="D259" s="192" t="s">
        <v>173</v>
      </c>
      <c r="E259" s="193" t="s">
        <v>2776</v>
      </c>
      <c r="F259" s="194" t="s">
        <v>2777</v>
      </c>
      <c r="G259" s="195" t="s">
        <v>282</v>
      </c>
      <c r="H259" s="196">
        <v>4</v>
      </c>
      <c r="I259" s="197">
        <v>96.85</v>
      </c>
      <c r="J259" s="196">
        <f>ROUND(I259*H259,2)</f>
        <v>387.4</v>
      </c>
      <c r="K259" s="194" t="s">
        <v>177</v>
      </c>
      <c r="L259" s="39"/>
      <c r="M259" s="198" t="s">
        <v>1</v>
      </c>
      <c r="N259" s="199" t="s">
        <v>42</v>
      </c>
      <c r="O259" s="71"/>
      <c r="P259" s="200">
        <f>O259*H259</f>
        <v>0</v>
      </c>
      <c r="Q259" s="200">
        <v>0</v>
      </c>
      <c r="R259" s="200">
        <f>Q259*H259</f>
        <v>0</v>
      </c>
      <c r="S259" s="200">
        <v>0</v>
      </c>
      <c r="T259" s="201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2" t="s">
        <v>566</v>
      </c>
      <c r="AT259" s="202" t="s">
        <v>173</v>
      </c>
      <c r="AU259" s="202" t="s">
        <v>87</v>
      </c>
      <c r="AY259" s="17" t="s">
        <v>171</v>
      </c>
      <c r="BE259" s="203">
        <f>IF(N259="základní",J259,0)</f>
        <v>387.4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7" t="s">
        <v>85</v>
      </c>
      <c r="BK259" s="203">
        <f>ROUND(I259*H259,2)</f>
        <v>387.4</v>
      </c>
      <c r="BL259" s="17" t="s">
        <v>566</v>
      </c>
      <c r="BM259" s="202" t="s">
        <v>2778</v>
      </c>
    </row>
    <row r="260" spans="1:65" s="1" customFormat="1" ht="24.2" customHeight="1">
      <c r="A260" s="34"/>
      <c r="B260" s="35"/>
      <c r="C260" s="192" t="s">
        <v>947</v>
      </c>
      <c r="D260" s="192" t="s">
        <v>173</v>
      </c>
      <c r="E260" s="193" t="s">
        <v>2779</v>
      </c>
      <c r="F260" s="194" t="s">
        <v>2780</v>
      </c>
      <c r="G260" s="195" t="s">
        <v>198</v>
      </c>
      <c r="H260" s="196">
        <v>7.0000000000000007E-2</v>
      </c>
      <c r="I260" s="197">
        <v>630.5</v>
      </c>
      <c r="J260" s="196">
        <f>ROUND(I260*H260,2)</f>
        <v>44.14</v>
      </c>
      <c r="K260" s="194" t="s">
        <v>177</v>
      </c>
      <c r="L260" s="39"/>
      <c r="M260" s="198" t="s">
        <v>1</v>
      </c>
      <c r="N260" s="199" t="s">
        <v>42</v>
      </c>
      <c r="O260" s="71"/>
      <c r="P260" s="200">
        <f>O260*H260</f>
        <v>0</v>
      </c>
      <c r="Q260" s="200">
        <v>0</v>
      </c>
      <c r="R260" s="200">
        <f>Q260*H260</f>
        <v>0</v>
      </c>
      <c r="S260" s="200">
        <v>0</v>
      </c>
      <c r="T260" s="201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2" t="s">
        <v>566</v>
      </c>
      <c r="AT260" s="202" t="s">
        <v>173</v>
      </c>
      <c r="AU260" s="202" t="s">
        <v>87</v>
      </c>
      <c r="AY260" s="17" t="s">
        <v>171</v>
      </c>
      <c r="BE260" s="203">
        <f>IF(N260="základní",J260,0)</f>
        <v>44.14</v>
      </c>
      <c r="BF260" s="203">
        <f>IF(N260="snížená",J260,0)</f>
        <v>0</v>
      </c>
      <c r="BG260" s="203">
        <f>IF(N260="zákl. přenesená",J260,0)</f>
        <v>0</v>
      </c>
      <c r="BH260" s="203">
        <f>IF(N260="sníž. přenesená",J260,0)</f>
        <v>0</v>
      </c>
      <c r="BI260" s="203">
        <f>IF(N260="nulová",J260,0)</f>
        <v>0</v>
      </c>
      <c r="BJ260" s="17" t="s">
        <v>85</v>
      </c>
      <c r="BK260" s="203">
        <f>ROUND(I260*H260,2)</f>
        <v>44.14</v>
      </c>
      <c r="BL260" s="17" t="s">
        <v>566</v>
      </c>
      <c r="BM260" s="202" t="s">
        <v>2781</v>
      </c>
    </row>
    <row r="261" spans="1:65" s="1" customFormat="1" ht="24.2" customHeight="1">
      <c r="A261" s="34"/>
      <c r="B261" s="35"/>
      <c r="C261" s="192" t="s">
        <v>952</v>
      </c>
      <c r="D261" s="192" t="s">
        <v>173</v>
      </c>
      <c r="E261" s="193" t="s">
        <v>2782</v>
      </c>
      <c r="F261" s="194" t="s">
        <v>2783</v>
      </c>
      <c r="G261" s="195" t="s">
        <v>198</v>
      </c>
      <c r="H261" s="196">
        <v>0.7</v>
      </c>
      <c r="I261" s="197">
        <v>20.41</v>
      </c>
      <c r="J261" s="196">
        <f>ROUND(I261*H261,2)</f>
        <v>14.29</v>
      </c>
      <c r="K261" s="194" t="s">
        <v>177</v>
      </c>
      <c r="L261" s="39"/>
      <c r="M261" s="198" t="s">
        <v>1</v>
      </c>
      <c r="N261" s="199" t="s">
        <v>42</v>
      </c>
      <c r="O261" s="71"/>
      <c r="P261" s="200">
        <f>O261*H261</f>
        <v>0</v>
      </c>
      <c r="Q261" s="200">
        <v>0</v>
      </c>
      <c r="R261" s="200">
        <f>Q261*H261</f>
        <v>0</v>
      </c>
      <c r="S261" s="200">
        <v>0</v>
      </c>
      <c r="T261" s="201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2" t="s">
        <v>566</v>
      </c>
      <c r="AT261" s="202" t="s">
        <v>173</v>
      </c>
      <c r="AU261" s="202" t="s">
        <v>87</v>
      </c>
      <c r="AY261" s="17" t="s">
        <v>171</v>
      </c>
      <c r="BE261" s="203">
        <f>IF(N261="základní",J261,0)</f>
        <v>14.29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7" t="s">
        <v>85</v>
      </c>
      <c r="BK261" s="203">
        <f>ROUND(I261*H261,2)</f>
        <v>14.29</v>
      </c>
      <c r="BL261" s="17" t="s">
        <v>566</v>
      </c>
      <c r="BM261" s="202" t="s">
        <v>2784</v>
      </c>
    </row>
    <row r="262" spans="1:65" s="13" customFormat="1" ht="11.25">
      <c r="B262" s="215"/>
      <c r="C262" s="216"/>
      <c r="D262" s="206" t="s">
        <v>180</v>
      </c>
      <c r="E262" s="216"/>
      <c r="F262" s="218" t="s">
        <v>2785</v>
      </c>
      <c r="G262" s="216"/>
      <c r="H262" s="219">
        <v>0.7</v>
      </c>
      <c r="I262" s="220"/>
      <c r="J262" s="216"/>
      <c r="K262" s="216"/>
      <c r="L262" s="221"/>
      <c r="M262" s="222"/>
      <c r="N262" s="223"/>
      <c r="O262" s="223"/>
      <c r="P262" s="223"/>
      <c r="Q262" s="223"/>
      <c r="R262" s="223"/>
      <c r="S262" s="223"/>
      <c r="T262" s="224"/>
      <c r="AT262" s="225" t="s">
        <v>180</v>
      </c>
      <c r="AU262" s="225" t="s">
        <v>87</v>
      </c>
      <c r="AV262" s="13" t="s">
        <v>87</v>
      </c>
      <c r="AW262" s="13" t="s">
        <v>4</v>
      </c>
      <c r="AX262" s="13" t="s">
        <v>85</v>
      </c>
      <c r="AY262" s="225" t="s">
        <v>171</v>
      </c>
    </row>
    <row r="263" spans="1:65" s="1" customFormat="1" ht="33" customHeight="1">
      <c r="A263" s="34"/>
      <c r="B263" s="35"/>
      <c r="C263" s="192" t="s">
        <v>959</v>
      </c>
      <c r="D263" s="192" t="s">
        <v>173</v>
      </c>
      <c r="E263" s="193" t="s">
        <v>2786</v>
      </c>
      <c r="F263" s="194" t="s">
        <v>2787</v>
      </c>
      <c r="G263" s="195" t="s">
        <v>198</v>
      </c>
      <c r="H263" s="196">
        <v>7.0000000000000007E-2</v>
      </c>
      <c r="I263" s="197">
        <v>3146</v>
      </c>
      <c r="J263" s="196">
        <f>ROUND(I263*H263,2)</f>
        <v>220.22</v>
      </c>
      <c r="K263" s="194" t="s">
        <v>177</v>
      </c>
      <c r="L263" s="39"/>
      <c r="M263" s="198" t="s">
        <v>1</v>
      </c>
      <c r="N263" s="199" t="s">
        <v>42</v>
      </c>
      <c r="O263" s="71"/>
      <c r="P263" s="200">
        <f>O263*H263</f>
        <v>0</v>
      </c>
      <c r="Q263" s="200">
        <v>0</v>
      </c>
      <c r="R263" s="200">
        <f>Q263*H263</f>
        <v>0</v>
      </c>
      <c r="S263" s="200">
        <v>0</v>
      </c>
      <c r="T263" s="201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2" t="s">
        <v>566</v>
      </c>
      <c r="AT263" s="202" t="s">
        <v>173</v>
      </c>
      <c r="AU263" s="202" t="s">
        <v>87</v>
      </c>
      <c r="AY263" s="17" t="s">
        <v>171</v>
      </c>
      <c r="BE263" s="203">
        <f>IF(N263="základní",J263,0)</f>
        <v>220.22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17" t="s">
        <v>85</v>
      </c>
      <c r="BK263" s="203">
        <f>ROUND(I263*H263,2)</f>
        <v>220.22</v>
      </c>
      <c r="BL263" s="17" t="s">
        <v>566</v>
      </c>
      <c r="BM263" s="202" t="s">
        <v>2788</v>
      </c>
    </row>
    <row r="264" spans="1:65" s="11" customFormat="1" ht="25.9" customHeight="1">
      <c r="B264" s="176"/>
      <c r="C264" s="177"/>
      <c r="D264" s="178" t="s">
        <v>76</v>
      </c>
      <c r="E264" s="179" t="s">
        <v>2789</v>
      </c>
      <c r="F264" s="179" t="s">
        <v>2790</v>
      </c>
      <c r="G264" s="177"/>
      <c r="H264" s="177"/>
      <c r="I264" s="180"/>
      <c r="J264" s="181">
        <f>BK264</f>
        <v>20790</v>
      </c>
      <c r="K264" s="177"/>
      <c r="L264" s="182"/>
      <c r="M264" s="183"/>
      <c r="N264" s="184"/>
      <c r="O264" s="184"/>
      <c r="P264" s="185">
        <f>SUM(P265:P266)</f>
        <v>0</v>
      </c>
      <c r="Q264" s="184"/>
      <c r="R264" s="185">
        <f>SUM(R265:R266)</f>
        <v>0</v>
      </c>
      <c r="S264" s="184"/>
      <c r="T264" s="186">
        <f>SUM(T265:T266)</f>
        <v>0</v>
      </c>
      <c r="AR264" s="187" t="s">
        <v>178</v>
      </c>
      <c r="AT264" s="188" t="s">
        <v>76</v>
      </c>
      <c r="AU264" s="188" t="s">
        <v>77</v>
      </c>
      <c r="AY264" s="187" t="s">
        <v>171</v>
      </c>
      <c r="BK264" s="189">
        <f>SUM(BK265:BK266)</f>
        <v>20790</v>
      </c>
    </row>
    <row r="265" spans="1:65" s="1" customFormat="1" ht="24.2" customHeight="1">
      <c r="A265" s="34"/>
      <c r="B265" s="35"/>
      <c r="C265" s="192" t="s">
        <v>893</v>
      </c>
      <c r="D265" s="192" t="s">
        <v>173</v>
      </c>
      <c r="E265" s="193" t="s">
        <v>2791</v>
      </c>
      <c r="F265" s="194" t="s">
        <v>2792</v>
      </c>
      <c r="G265" s="195" t="s">
        <v>2793</v>
      </c>
      <c r="H265" s="196">
        <v>25</v>
      </c>
      <c r="I265" s="197">
        <v>462</v>
      </c>
      <c r="J265" s="196">
        <f>ROUND(I265*H265,2)</f>
        <v>11550</v>
      </c>
      <c r="K265" s="194" t="s">
        <v>177</v>
      </c>
      <c r="L265" s="39"/>
      <c r="M265" s="198" t="s">
        <v>1</v>
      </c>
      <c r="N265" s="199" t="s">
        <v>42</v>
      </c>
      <c r="O265" s="71"/>
      <c r="P265" s="200">
        <f>O265*H265</f>
        <v>0</v>
      </c>
      <c r="Q265" s="200">
        <v>0</v>
      </c>
      <c r="R265" s="200">
        <f>Q265*H265</f>
        <v>0</v>
      </c>
      <c r="S265" s="200">
        <v>0</v>
      </c>
      <c r="T265" s="201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2" t="s">
        <v>2262</v>
      </c>
      <c r="AT265" s="202" t="s">
        <v>173</v>
      </c>
      <c r="AU265" s="202" t="s">
        <v>85</v>
      </c>
      <c r="AY265" s="17" t="s">
        <v>171</v>
      </c>
      <c r="BE265" s="203">
        <f>IF(N265="základní",J265,0)</f>
        <v>11550</v>
      </c>
      <c r="BF265" s="203">
        <f>IF(N265="snížená",J265,0)</f>
        <v>0</v>
      </c>
      <c r="BG265" s="203">
        <f>IF(N265="zákl. přenesená",J265,0)</f>
        <v>0</v>
      </c>
      <c r="BH265" s="203">
        <f>IF(N265="sníž. přenesená",J265,0)</f>
        <v>0</v>
      </c>
      <c r="BI265" s="203">
        <f>IF(N265="nulová",J265,0)</f>
        <v>0</v>
      </c>
      <c r="BJ265" s="17" t="s">
        <v>85</v>
      </c>
      <c r="BK265" s="203">
        <f>ROUND(I265*H265,2)</f>
        <v>11550</v>
      </c>
      <c r="BL265" s="17" t="s">
        <v>2262</v>
      </c>
      <c r="BM265" s="202" t="s">
        <v>2794</v>
      </c>
    </row>
    <row r="266" spans="1:65" s="1" customFormat="1" ht="24.2" customHeight="1">
      <c r="A266" s="34"/>
      <c r="B266" s="35"/>
      <c r="C266" s="192" t="s">
        <v>899</v>
      </c>
      <c r="D266" s="192" t="s">
        <v>173</v>
      </c>
      <c r="E266" s="193" t="s">
        <v>2795</v>
      </c>
      <c r="F266" s="194" t="s">
        <v>2796</v>
      </c>
      <c r="G266" s="195" t="s">
        <v>2793</v>
      </c>
      <c r="H266" s="196">
        <v>20</v>
      </c>
      <c r="I266" s="197">
        <v>462</v>
      </c>
      <c r="J266" s="196">
        <f>ROUND(I266*H266,2)</f>
        <v>9240</v>
      </c>
      <c r="K266" s="194" t="s">
        <v>177</v>
      </c>
      <c r="L266" s="39"/>
      <c r="M266" s="265" t="s">
        <v>1</v>
      </c>
      <c r="N266" s="266" t="s">
        <v>42</v>
      </c>
      <c r="O266" s="263"/>
      <c r="P266" s="267">
        <f>O266*H266</f>
        <v>0</v>
      </c>
      <c r="Q266" s="267">
        <v>0</v>
      </c>
      <c r="R266" s="267">
        <f>Q266*H266</f>
        <v>0</v>
      </c>
      <c r="S266" s="267">
        <v>0</v>
      </c>
      <c r="T266" s="26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2" t="s">
        <v>2262</v>
      </c>
      <c r="AT266" s="202" t="s">
        <v>173</v>
      </c>
      <c r="AU266" s="202" t="s">
        <v>85</v>
      </c>
      <c r="AY266" s="17" t="s">
        <v>171</v>
      </c>
      <c r="BE266" s="203">
        <f>IF(N266="základní",J266,0)</f>
        <v>9240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7" t="s">
        <v>85</v>
      </c>
      <c r="BK266" s="203">
        <f>ROUND(I266*H266,2)</f>
        <v>9240</v>
      </c>
      <c r="BL266" s="17" t="s">
        <v>2262</v>
      </c>
      <c r="BM266" s="202" t="s">
        <v>2797</v>
      </c>
    </row>
    <row r="267" spans="1:65" s="1" customFormat="1" ht="6.95" customHeight="1">
      <c r="A267" s="34"/>
      <c r="B267" s="54"/>
      <c r="C267" s="55"/>
      <c r="D267" s="55"/>
      <c r="E267" s="55"/>
      <c r="F267" s="55"/>
      <c r="G267" s="55"/>
      <c r="H267" s="55"/>
      <c r="I267" s="55"/>
      <c r="J267" s="55"/>
      <c r="K267" s="55"/>
      <c r="L267" s="39"/>
      <c r="M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</row>
  </sheetData>
  <sheetProtection algorithmName="SHA-512" hashValue="TiRLlkEyPAN0O8zVYOa3Ag00FbAkxZbTyqF1TdztMXe1FaayWrXy9CdzUOLwxDZzLKnXaTHAoMulbxXQNwBK1w==" saltValue="fPhsYArjWOqeshWYrZbmhL8FbXtNfbqxpGLLgZ1CnmlK6UD+Fz1zjOT9uPaZt9odxlGsexooYuxVZLJsUoUO2w==" spinCount="100000" sheet="1" objects="1" scenarios="1" formatColumns="0" formatRows="0" autoFilter="0"/>
  <autoFilter ref="C120:K266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106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s="1" customFormat="1" ht="12" customHeight="1">
      <c r="A8" s="34"/>
      <c r="B8" s="39"/>
      <c r="C8" s="34"/>
      <c r="D8" s="119" t="s">
        <v>114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1" customFormat="1" ht="16.5" customHeight="1">
      <c r="A9" s="34"/>
      <c r="B9" s="39"/>
      <c r="C9" s="34"/>
      <c r="D9" s="34"/>
      <c r="E9" s="322" t="s">
        <v>2798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2" customHeight="1">
      <c r="A11" s="34"/>
      <c r="B11" s="39"/>
      <c r="C11" s="34"/>
      <c r="D11" s="119" t="s">
        <v>17</v>
      </c>
      <c r="E11" s="34"/>
      <c r="F11" s="110" t="s">
        <v>1</v>
      </c>
      <c r="G11" s="34"/>
      <c r="H11" s="34"/>
      <c r="I11" s="119" t="s">
        <v>18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2" customHeight="1">
      <c r="A12" s="34"/>
      <c r="B12" s="39"/>
      <c r="C12" s="34"/>
      <c r="D12" s="119" t="s">
        <v>19</v>
      </c>
      <c r="E12" s="34"/>
      <c r="F12" s="110" t="s">
        <v>20</v>
      </c>
      <c r="G12" s="34"/>
      <c r="H12" s="34"/>
      <c r="I12" s="119" t="s">
        <v>21</v>
      </c>
      <c r="J12" s="120">
        <f>'Rekapitulace stavby'!AN8</f>
        <v>44733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22</v>
      </c>
      <c r="E14" s="34"/>
      <c r="F14" s="34"/>
      <c r="G14" s="34"/>
      <c r="H14" s="34"/>
      <c r="I14" s="119" t="s">
        <v>23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8" customHeight="1">
      <c r="A15" s="34"/>
      <c r="B15" s="39"/>
      <c r="C15" s="34"/>
      <c r="D15" s="34"/>
      <c r="E15" s="110" t="s">
        <v>20</v>
      </c>
      <c r="F15" s="34"/>
      <c r="G15" s="34"/>
      <c r="H15" s="34"/>
      <c r="I15" s="119" t="s">
        <v>25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2" customHeight="1">
      <c r="A17" s="34"/>
      <c r="B17" s="39"/>
      <c r="C17" s="34"/>
      <c r="D17" s="119" t="s">
        <v>26</v>
      </c>
      <c r="E17" s="34"/>
      <c r="F17" s="34"/>
      <c r="G17" s="34"/>
      <c r="H17" s="34"/>
      <c r="I17" s="119" t="s">
        <v>23</v>
      </c>
      <c r="J17" s="121" t="str">
        <f>'Rekapitulace stavby'!AN13</f>
        <v>14707551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18" customHeight="1">
      <c r="A18" s="34"/>
      <c r="B18" s="39"/>
      <c r="C18" s="34"/>
      <c r="D18" s="34"/>
      <c r="E18" s="324" t="str">
        <f>'Rekapitulace stavby'!E14</f>
        <v>STASKO plus,spol. s r.o.,Rolavská 10,K.Vary</v>
      </c>
      <c r="F18" s="325"/>
      <c r="G18" s="325"/>
      <c r="H18" s="325"/>
      <c r="I18" s="119" t="s">
        <v>25</v>
      </c>
      <c r="J18" s="121" t="str">
        <f>'Rekapitulace stavby'!AN14</f>
        <v>CZ14707551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23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18" customHeight="1">
      <c r="A21" s="34"/>
      <c r="B21" s="39"/>
      <c r="C21" s="34"/>
      <c r="D21" s="34"/>
      <c r="E21" s="110" t="s">
        <v>20</v>
      </c>
      <c r="F21" s="34"/>
      <c r="G21" s="34"/>
      <c r="H21" s="34"/>
      <c r="I21" s="119" t="s">
        <v>25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2" customHeight="1">
      <c r="A23" s="34"/>
      <c r="B23" s="39"/>
      <c r="C23" s="34"/>
      <c r="D23" s="119" t="s">
        <v>33</v>
      </c>
      <c r="E23" s="34"/>
      <c r="F23" s="34"/>
      <c r="G23" s="34"/>
      <c r="H23" s="34"/>
      <c r="I23" s="119" t="s">
        <v>23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18" customHeight="1">
      <c r="A24" s="34"/>
      <c r="B24" s="39"/>
      <c r="C24" s="34"/>
      <c r="D24" s="34"/>
      <c r="E24" s="110" t="s">
        <v>20</v>
      </c>
      <c r="F24" s="34"/>
      <c r="G24" s="34"/>
      <c r="H24" s="34"/>
      <c r="I24" s="119" t="s">
        <v>25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7" customFormat="1" ht="35.25" customHeight="1">
      <c r="A27" s="122"/>
      <c r="B27" s="123"/>
      <c r="C27" s="122"/>
      <c r="D27" s="122"/>
      <c r="E27" s="326" t="s">
        <v>2799</v>
      </c>
      <c r="F27" s="326"/>
      <c r="G27" s="326"/>
      <c r="H27" s="32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1" customFormat="1" ht="6.95" customHeight="1">
      <c r="A29" s="34"/>
      <c r="B29" s="39"/>
      <c r="C29" s="34"/>
      <c r="D29" s="125"/>
      <c r="E29" s="125"/>
      <c r="F29" s="125"/>
      <c r="G29" s="125"/>
      <c r="H29" s="125"/>
      <c r="I29" s="125"/>
      <c r="J29" s="125"/>
      <c r="K29" s="12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1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34"/>
      <c r="J30" s="127">
        <f>ROUND(J123, 2)</f>
        <v>528991.34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8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14.45" customHeight="1">
      <c r="A33" s="34"/>
      <c r="B33" s="39"/>
      <c r="C33" s="34"/>
      <c r="D33" s="129" t="s">
        <v>41</v>
      </c>
      <c r="E33" s="119" t="s">
        <v>42</v>
      </c>
      <c r="F33" s="130">
        <f>ROUND((SUM(BE123:BE173)),  2)</f>
        <v>528991.34</v>
      </c>
      <c r="G33" s="34"/>
      <c r="H33" s="34"/>
      <c r="I33" s="131">
        <v>0.21</v>
      </c>
      <c r="J33" s="130">
        <f>ROUND(((SUM(BE123:BE173))*I33),  2)</f>
        <v>111088.18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119" t="s">
        <v>43</v>
      </c>
      <c r="F34" s="130">
        <f>ROUND((SUM(BF123:BF173)),  2)</f>
        <v>0</v>
      </c>
      <c r="G34" s="34"/>
      <c r="H34" s="34"/>
      <c r="I34" s="131">
        <v>0.15</v>
      </c>
      <c r="J34" s="130">
        <f>ROUND(((SUM(BF123:BF173))*I34),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hidden="1" customHeight="1">
      <c r="A35" s="34"/>
      <c r="B35" s="39"/>
      <c r="C35" s="34"/>
      <c r="D35" s="34"/>
      <c r="E35" s="119" t="s">
        <v>44</v>
      </c>
      <c r="F35" s="130">
        <f>ROUND((SUM(BG123:BG173)),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hidden="1" customHeight="1">
      <c r="A36" s="34"/>
      <c r="B36" s="39"/>
      <c r="C36" s="34"/>
      <c r="D36" s="34"/>
      <c r="E36" s="119" t="s">
        <v>45</v>
      </c>
      <c r="F36" s="130">
        <f>ROUND((SUM(BH123:BH173)),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46</v>
      </c>
      <c r="F37" s="130">
        <f>ROUND((SUM(BI123:BI173)),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25.35" customHeight="1">
      <c r="A39" s="34"/>
      <c r="B39" s="39"/>
      <c r="C39" s="132"/>
      <c r="D39" s="133" t="s">
        <v>47</v>
      </c>
      <c r="E39" s="134"/>
      <c r="F39" s="134"/>
      <c r="G39" s="135" t="s">
        <v>48</v>
      </c>
      <c r="H39" s="136" t="s">
        <v>49</v>
      </c>
      <c r="I39" s="134"/>
      <c r="J39" s="137">
        <f>SUM(J30:J37)</f>
        <v>640079.52</v>
      </c>
      <c r="K39" s="13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t="14.45" customHeight="1">
      <c r="B41" s="20"/>
      <c r="L41" s="20"/>
    </row>
    <row r="42" spans="1:31" ht="14.45" customHeight="1">
      <c r="B42" s="20"/>
      <c r="L42" s="20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1" customFormat="1" ht="12" customHeight="1">
      <c r="A86" s="34"/>
      <c r="B86" s="35"/>
      <c r="C86" s="29" t="s">
        <v>114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1" customFormat="1" ht="16.5" customHeight="1">
      <c r="A87" s="34"/>
      <c r="B87" s="35"/>
      <c r="C87" s="36"/>
      <c r="D87" s="36"/>
      <c r="E87" s="286" t="str">
        <f>E9</f>
        <v>06 - Vytápění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1" customFormat="1" ht="12" customHeight="1">
      <c r="A89" s="34"/>
      <c r="B89" s="35"/>
      <c r="C89" s="29" t="s">
        <v>19</v>
      </c>
      <c r="D89" s="36"/>
      <c r="E89" s="36"/>
      <c r="F89" s="27" t="str">
        <f>F12</f>
        <v xml:space="preserve"> </v>
      </c>
      <c r="G89" s="36"/>
      <c r="H89" s="36"/>
      <c r="I89" s="29" t="s">
        <v>21</v>
      </c>
      <c r="J89" s="66">
        <f>IF(J12="","",J12)</f>
        <v>44733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1" customFormat="1" ht="15.2" customHeight="1">
      <c r="A91" s="34"/>
      <c r="B91" s="35"/>
      <c r="C91" s="29" t="s">
        <v>22</v>
      </c>
      <c r="D91" s="36"/>
      <c r="E91" s="36"/>
      <c r="F91" s="27" t="str">
        <f>E15</f>
        <v xml:space="preserve"> </v>
      </c>
      <c r="G91" s="36"/>
      <c r="H91" s="36"/>
      <c r="I91" s="29" t="s">
        <v>30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1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STASKO plus,spol. s r.o.,Rolavská 10,K.Vary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1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1" customFormat="1" ht="29.25" customHeight="1">
      <c r="A94" s="34"/>
      <c r="B94" s="35"/>
      <c r="C94" s="150" t="s">
        <v>117</v>
      </c>
      <c r="D94" s="151"/>
      <c r="E94" s="151"/>
      <c r="F94" s="151"/>
      <c r="G94" s="151"/>
      <c r="H94" s="151"/>
      <c r="I94" s="151"/>
      <c r="J94" s="152" t="s">
        <v>118</v>
      </c>
      <c r="K94" s="15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1" customFormat="1" ht="22.9" customHeight="1">
      <c r="A96" s="34"/>
      <c r="B96" s="35"/>
      <c r="C96" s="153" t="s">
        <v>119</v>
      </c>
      <c r="D96" s="36"/>
      <c r="E96" s="36"/>
      <c r="F96" s="36"/>
      <c r="G96" s="36"/>
      <c r="H96" s="36"/>
      <c r="I96" s="36"/>
      <c r="J96" s="84">
        <f>J123</f>
        <v>528991.34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120</v>
      </c>
    </row>
    <row r="97" spans="1:31" s="8" customFormat="1" ht="24.95" customHeight="1">
      <c r="B97" s="154"/>
      <c r="C97" s="155"/>
      <c r="D97" s="156" t="s">
        <v>136</v>
      </c>
      <c r="E97" s="157"/>
      <c r="F97" s="157"/>
      <c r="G97" s="157"/>
      <c r="H97" s="157"/>
      <c r="I97" s="157"/>
      <c r="J97" s="158">
        <f>J124</f>
        <v>458591.33999999997</v>
      </c>
      <c r="K97" s="155"/>
      <c r="L97" s="159"/>
    </row>
    <row r="98" spans="1:31" s="9" customFormat="1" ht="19.899999999999999" customHeight="1">
      <c r="B98" s="160"/>
      <c r="C98" s="104"/>
      <c r="D98" s="161" t="s">
        <v>139</v>
      </c>
      <c r="E98" s="162"/>
      <c r="F98" s="162"/>
      <c r="G98" s="162"/>
      <c r="H98" s="162"/>
      <c r="I98" s="162"/>
      <c r="J98" s="163">
        <f>J125</f>
        <v>41179.160000000003</v>
      </c>
      <c r="K98" s="104"/>
      <c r="L98" s="164"/>
    </row>
    <row r="99" spans="1:31" s="9" customFormat="1" ht="19.899999999999999" customHeight="1">
      <c r="B99" s="160"/>
      <c r="C99" s="104"/>
      <c r="D99" s="161" t="s">
        <v>2800</v>
      </c>
      <c r="E99" s="162"/>
      <c r="F99" s="162"/>
      <c r="G99" s="162"/>
      <c r="H99" s="162"/>
      <c r="I99" s="162"/>
      <c r="J99" s="163">
        <f>J134</f>
        <v>14056</v>
      </c>
      <c r="K99" s="104"/>
      <c r="L99" s="164"/>
    </row>
    <row r="100" spans="1:31" s="9" customFormat="1" ht="19.899999999999999" customHeight="1">
      <c r="B100" s="160"/>
      <c r="C100" s="104"/>
      <c r="D100" s="161" t="s">
        <v>2801</v>
      </c>
      <c r="E100" s="162"/>
      <c r="F100" s="162"/>
      <c r="G100" s="162"/>
      <c r="H100" s="162"/>
      <c r="I100" s="162"/>
      <c r="J100" s="163">
        <f>J137</f>
        <v>166604.34</v>
      </c>
      <c r="K100" s="104"/>
      <c r="L100" s="164"/>
    </row>
    <row r="101" spans="1:31" s="9" customFormat="1" ht="19.899999999999999" customHeight="1">
      <c r="B101" s="160"/>
      <c r="C101" s="104"/>
      <c r="D101" s="161" t="s">
        <v>2802</v>
      </c>
      <c r="E101" s="162"/>
      <c r="F101" s="162"/>
      <c r="G101" s="162"/>
      <c r="H101" s="162"/>
      <c r="I101" s="162"/>
      <c r="J101" s="163">
        <f>J148</f>
        <v>57902.07</v>
      </c>
      <c r="K101" s="104"/>
      <c r="L101" s="164"/>
    </row>
    <row r="102" spans="1:31" s="9" customFormat="1" ht="19.899999999999999" customHeight="1">
      <c r="B102" s="160"/>
      <c r="C102" s="104"/>
      <c r="D102" s="161" t="s">
        <v>2803</v>
      </c>
      <c r="E102" s="162"/>
      <c r="F102" s="162"/>
      <c r="G102" s="162"/>
      <c r="H102" s="162"/>
      <c r="I102" s="162"/>
      <c r="J102" s="163">
        <f>J160</f>
        <v>178849.77</v>
      </c>
      <c r="K102" s="104"/>
      <c r="L102" s="164"/>
    </row>
    <row r="103" spans="1:31" s="8" customFormat="1" ht="24.95" customHeight="1">
      <c r="B103" s="154"/>
      <c r="C103" s="155"/>
      <c r="D103" s="156" t="s">
        <v>154</v>
      </c>
      <c r="E103" s="157"/>
      <c r="F103" s="157"/>
      <c r="G103" s="157"/>
      <c r="H103" s="157"/>
      <c r="I103" s="157"/>
      <c r="J103" s="158">
        <f>J167</f>
        <v>70400</v>
      </c>
      <c r="K103" s="155"/>
      <c r="L103" s="159"/>
    </row>
    <row r="104" spans="1:31" s="1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1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1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1" customFormat="1" ht="24.95" customHeight="1">
      <c r="A110" s="34"/>
      <c r="B110" s="35"/>
      <c r="C110" s="23" t="s">
        <v>156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1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1" customFormat="1" ht="12" customHeight="1">
      <c r="A112" s="34"/>
      <c r="B112" s="35"/>
      <c r="C112" s="29" t="s">
        <v>15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1" customFormat="1" ht="16.5" customHeight="1">
      <c r="A113" s="34"/>
      <c r="B113" s="35"/>
      <c r="C113" s="36"/>
      <c r="D113" s="36"/>
      <c r="E113" s="318" t="str">
        <f>E7</f>
        <v>ZŠ Kolová, odborné učebny</v>
      </c>
      <c r="F113" s="319"/>
      <c r="G113" s="319"/>
      <c r="H113" s="319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1" customFormat="1" ht="12" customHeight="1">
      <c r="A114" s="34"/>
      <c r="B114" s="35"/>
      <c r="C114" s="29" t="s">
        <v>114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1" customFormat="1" ht="16.5" customHeight="1">
      <c r="A115" s="34"/>
      <c r="B115" s="35"/>
      <c r="C115" s="36"/>
      <c r="D115" s="36"/>
      <c r="E115" s="286" t="str">
        <f>E9</f>
        <v>06 - Vytápění</v>
      </c>
      <c r="F115" s="317"/>
      <c r="G115" s="317"/>
      <c r="H115" s="317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1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" customFormat="1" ht="12" customHeight="1">
      <c r="A117" s="34"/>
      <c r="B117" s="35"/>
      <c r="C117" s="29" t="s">
        <v>19</v>
      </c>
      <c r="D117" s="36"/>
      <c r="E117" s="36"/>
      <c r="F117" s="27" t="str">
        <f>F12</f>
        <v xml:space="preserve"> </v>
      </c>
      <c r="G117" s="36"/>
      <c r="H117" s="36"/>
      <c r="I117" s="29" t="s">
        <v>21</v>
      </c>
      <c r="J117" s="66">
        <f>IF(J12="","",J12)</f>
        <v>44733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" customFormat="1" ht="15.2" customHeight="1">
      <c r="A119" s="34"/>
      <c r="B119" s="35"/>
      <c r="C119" s="29" t="s">
        <v>22</v>
      </c>
      <c r="D119" s="36"/>
      <c r="E119" s="36"/>
      <c r="F119" s="27" t="str">
        <f>E15</f>
        <v xml:space="preserve"> </v>
      </c>
      <c r="G119" s="36"/>
      <c r="H119" s="36"/>
      <c r="I119" s="29" t="s">
        <v>30</v>
      </c>
      <c r="J119" s="32" t="str">
        <f>E21</f>
        <v xml:space="preserve"> 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" customFormat="1" ht="15.2" customHeight="1">
      <c r="A120" s="34"/>
      <c r="B120" s="35"/>
      <c r="C120" s="29" t="s">
        <v>26</v>
      </c>
      <c r="D120" s="36"/>
      <c r="E120" s="36"/>
      <c r="F120" s="27" t="str">
        <f>IF(E18="","",E18)</f>
        <v>STASKO plus,spol. s r.o.,Rolavská 10,K.Vary</v>
      </c>
      <c r="G120" s="36"/>
      <c r="H120" s="36"/>
      <c r="I120" s="29" t="s">
        <v>33</v>
      </c>
      <c r="J120" s="32" t="str">
        <f>E24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0" customFormat="1" ht="29.25" customHeight="1">
      <c r="A122" s="165"/>
      <c r="B122" s="166"/>
      <c r="C122" s="167" t="s">
        <v>157</v>
      </c>
      <c r="D122" s="168" t="s">
        <v>62</v>
      </c>
      <c r="E122" s="168" t="s">
        <v>58</v>
      </c>
      <c r="F122" s="168" t="s">
        <v>59</v>
      </c>
      <c r="G122" s="168" t="s">
        <v>158</v>
      </c>
      <c r="H122" s="168" t="s">
        <v>159</v>
      </c>
      <c r="I122" s="168" t="s">
        <v>160</v>
      </c>
      <c r="J122" s="168" t="s">
        <v>118</v>
      </c>
      <c r="K122" s="169" t="s">
        <v>161</v>
      </c>
      <c r="L122" s="170"/>
      <c r="M122" s="75" t="s">
        <v>1</v>
      </c>
      <c r="N122" s="76" t="s">
        <v>41</v>
      </c>
      <c r="O122" s="76" t="s">
        <v>162</v>
      </c>
      <c r="P122" s="76" t="s">
        <v>163</v>
      </c>
      <c r="Q122" s="76" t="s">
        <v>164</v>
      </c>
      <c r="R122" s="76" t="s">
        <v>165</v>
      </c>
      <c r="S122" s="76" t="s">
        <v>166</v>
      </c>
      <c r="T122" s="77" t="s">
        <v>167</v>
      </c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1:65" s="1" customFormat="1" ht="22.9" customHeight="1">
      <c r="A123" s="34"/>
      <c r="B123" s="35"/>
      <c r="C123" s="82" t="s">
        <v>168</v>
      </c>
      <c r="D123" s="36"/>
      <c r="E123" s="36"/>
      <c r="F123" s="36"/>
      <c r="G123" s="36"/>
      <c r="H123" s="36"/>
      <c r="I123" s="36"/>
      <c r="J123" s="171">
        <f>BK123</f>
        <v>528991.34</v>
      </c>
      <c r="K123" s="36"/>
      <c r="L123" s="39"/>
      <c r="M123" s="78"/>
      <c r="N123" s="172"/>
      <c r="O123" s="79"/>
      <c r="P123" s="173">
        <f>P124+P167</f>
        <v>0</v>
      </c>
      <c r="Q123" s="79"/>
      <c r="R123" s="173">
        <f>R124+R167</f>
        <v>0.82324100000000011</v>
      </c>
      <c r="S123" s="79"/>
      <c r="T123" s="174">
        <f>T124+T167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76</v>
      </c>
      <c r="AU123" s="17" t="s">
        <v>120</v>
      </c>
      <c r="BK123" s="175">
        <f>BK124+BK167</f>
        <v>528991.34</v>
      </c>
    </row>
    <row r="124" spans="1:65" s="11" customFormat="1" ht="25.9" customHeight="1">
      <c r="B124" s="176"/>
      <c r="C124" s="177"/>
      <c r="D124" s="178" t="s">
        <v>76</v>
      </c>
      <c r="E124" s="179" t="s">
        <v>1011</v>
      </c>
      <c r="F124" s="179" t="s">
        <v>1012</v>
      </c>
      <c r="G124" s="177"/>
      <c r="H124" s="177"/>
      <c r="I124" s="180"/>
      <c r="J124" s="181">
        <f>BK124</f>
        <v>458591.33999999997</v>
      </c>
      <c r="K124" s="177"/>
      <c r="L124" s="182"/>
      <c r="M124" s="183"/>
      <c r="N124" s="184"/>
      <c r="O124" s="184"/>
      <c r="P124" s="185">
        <f>P125+P134+P137+P148+P160</f>
        <v>0</v>
      </c>
      <c r="Q124" s="184"/>
      <c r="R124" s="185">
        <f>R125+R134+R137+R148+R160</f>
        <v>0.82324100000000011</v>
      </c>
      <c r="S124" s="184"/>
      <c r="T124" s="186">
        <f>T125+T134+T137+T148+T160</f>
        <v>0</v>
      </c>
      <c r="AR124" s="187" t="s">
        <v>87</v>
      </c>
      <c r="AT124" s="188" t="s">
        <v>76</v>
      </c>
      <c r="AU124" s="188" t="s">
        <v>77</v>
      </c>
      <c r="AY124" s="187" t="s">
        <v>171</v>
      </c>
      <c r="BK124" s="189">
        <f>BK125+BK134+BK137+BK148+BK160</f>
        <v>458591.33999999997</v>
      </c>
    </row>
    <row r="125" spans="1:65" s="11" customFormat="1" ht="22.9" customHeight="1">
      <c r="B125" s="176"/>
      <c r="C125" s="177"/>
      <c r="D125" s="178" t="s">
        <v>76</v>
      </c>
      <c r="E125" s="190" t="s">
        <v>1083</v>
      </c>
      <c r="F125" s="190" t="s">
        <v>1084</v>
      </c>
      <c r="G125" s="177"/>
      <c r="H125" s="177"/>
      <c r="I125" s="180"/>
      <c r="J125" s="191">
        <f>BK125</f>
        <v>41179.160000000003</v>
      </c>
      <c r="K125" s="177"/>
      <c r="L125" s="182"/>
      <c r="M125" s="183"/>
      <c r="N125" s="184"/>
      <c r="O125" s="184"/>
      <c r="P125" s="185">
        <f>SUM(P126:P133)</f>
        <v>0</v>
      </c>
      <c r="Q125" s="184"/>
      <c r="R125" s="185">
        <f>SUM(R126:R133)</f>
        <v>8.0821000000000004E-2</v>
      </c>
      <c r="S125" s="184"/>
      <c r="T125" s="186">
        <f>SUM(T126:T133)</f>
        <v>0</v>
      </c>
      <c r="AR125" s="187" t="s">
        <v>87</v>
      </c>
      <c r="AT125" s="188" t="s">
        <v>76</v>
      </c>
      <c r="AU125" s="188" t="s">
        <v>85</v>
      </c>
      <c r="AY125" s="187" t="s">
        <v>171</v>
      </c>
      <c r="BK125" s="189">
        <f>SUM(BK126:BK133)</f>
        <v>41179.160000000003</v>
      </c>
    </row>
    <row r="126" spans="1:65" s="1" customFormat="1" ht="33" customHeight="1">
      <c r="A126" s="34"/>
      <c r="B126" s="35"/>
      <c r="C126" s="192" t="s">
        <v>85</v>
      </c>
      <c r="D126" s="192" t="s">
        <v>173</v>
      </c>
      <c r="E126" s="193" t="s">
        <v>2804</v>
      </c>
      <c r="F126" s="194" t="s">
        <v>2805</v>
      </c>
      <c r="G126" s="195" t="s">
        <v>282</v>
      </c>
      <c r="H126" s="196">
        <v>124</v>
      </c>
      <c r="I126" s="197">
        <v>46</v>
      </c>
      <c r="J126" s="196">
        <f t="shared" ref="J126:J133" si="0">ROUND(I126*H126,2)</f>
        <v>5704</v>
      </c>
      <c r="K126" s="194" t="s">
        <v>177</v>
      </c>
      <c r="L126" s="39"/>
      <c r="M126" s="198" t="s">
        <v>1</v>
      </c>
      <c r="N126" s="199" t="s">
        <v>42</v>
      </c>
      <c r="O126" s="71"/>
      <c r="P126" s="200">
        <f t="shared" ref="P126:P133" si="1">O126*H126</f>
        <v>0</v>
      </c>
      <c r="Q126" s="200">
        <v>1.9000000000000001E-4</v>
      </c>
      <c r="R126" s="200">
        <f t="shared" ref="R126:R133" si="2">Q126*H126</f>
        <v>2.3560000000000001E-2</v>
      </c>
      <c r="S126" s="200">
        <v>0</v>
      </c>
      <c r="T126" s="201">
        <f t="shared" ref="T126:T133" si="3"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2" t="s">
        <v>264</v>
      </c>
      <c r="AT126" s="202" t="s">
        <v>173</v>
      </c>
      <c r="AU126" s="202" t="s">
        <v>87</v>
      </c>
      <c r="AY126" s="17" t="s">
        <v>171</v>
      </c>
      <c r="BE126" s="203">
        <f t="shared" ref="BE126:BE133" si="4">IF(N126="základní",J126,0)</f>
        <v>5704</v>
      </c>
      <c r="BF126" s="203">
        <f t="shared" ref="BF126:BF133" si="5">IF(N126="snížená",J126,0)</f>
        <v>0</v>
      </c>
      <c r="BG126" s="203">
        <f t="shared" ref="BG126:BG133" si="6">IF(N126="zákl. přenesená",J126,0)</f>
        <v>0</v>
      </c>
      <c r="BH126" s="203">
        <f t="shared" ref="BH126:BH133" si="7">IF(N126="sníž. přenesená",J126,0)</f>
        <v>0</v>
      </c>
      <c r="BI126" s="203">
        <f t="shared" ref="BI126:BI133" si="8">IF(N126="nulová",J126,0)</f>
        <v>0</v>
      </c>
      <c r="BJ126" s="17" t="s">
        <v>85</v>
      </c>
      <c r="BK126" s="203">
        <f t="shared" ref="BK126:BK133" si="9">ROUND(I126*H126,2)</f>
        <v>5704</v>
      </c>
      <c r="BL126" s="17" t="s">
        <v>264</v>
      </c>
      <c r="BM126" s="202" t="s">
        <v>2806</v>
      </c>
    </row>
    <row r="127" spans="1:65" s="1" customFormat="1" ht="24.2" customHeight="1">
      <c r="A127" s="34"/>
      <c r="B127" s="35"/>
      <c r="C127" s="237" t="s">
        <v>87</v>
      </c>
      <c r="D127" s="237" t="s">
        <v>212</v>
      </c>
      <c r="E127" s="238" t="s">
        <v>2807</v>
      </c>
      <c r="F127" s="239" t="s">
        <v>2808</v>
      </c>
      <c r="G127" s="240" t="s">
        <v>282</v>
      </c>
      <c r="H127" s="241">
        <v>31.5</v>
      </c>
      <c r="I127" s="242">
        <v>200</v>
      </c>
      <c r="J127" s="241">
        <f t="shared" si="0"/>
        <v>6300</v>
      </c>
      <c r="K127" s="239" t="s">
        <v>177</v>
      </c>
      <c r="L127" s="243"/>
      <c r="M127" s="244" t="s">
        <v>1</v>
      </c>
      <c r="N127" s="245" t="s">
        <v>42</v>
      </c>
      <c r="O127" s="71"/>
      <c r="P127" s="200">
        <f t="shared" si="1"/>
        <v>0</v>
      </c>
      <c r="Q127" s="200">
        <v>2.3000000000000001E-4</v>
      </c>
      <c r="R127" s="200">
        <f t="shared" si="2"/>
        <v>7.2450000000000006E-3</v>
      </c>
      <c r="S127" s="200">
        <v>0</v>
      </c>
      <c r="T127" s="201">
        <f t="shared" si="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2" t="s">
        <v>360</v>
      </c>
      <c r="AT127" s="202" t="s">
        <v>212</v>
      </c>
      <c r="AU127" s="202" t="s">
        <v>87</v>
      </c>
      <c r="AY127" s="17" t="s">
        <v>171</v>
      </c>
      <c r="BE127" s="203">
        <f t="shared" si="4"/>
        <v>6300</v>
      </c>
      <c r="BF127" s="203">
        <f t="shared" si="5"/>
        <v>0</v>
      </c>
      <c r="BG127" s="203">
        <f t="shared" si="6"/>
        <v>0</v>
      </c>
      <c r="BH127" s="203">
        <f t="shared" si="7"/>
        <v>0</v>
      </c>
      <c r="BI127" s="203">
        <f t="shared" si="8"/>
        <v>0</v>
      </c>
      <c r="BJ127" s="17" t="s">
        <v>85</v>
      </c>
      <c r="BK127" s="203">
        <f t="shared" si="9"/>
        <v>6300</v>
      </c>
      <c r="BL127" s="17" t="s">
        <v>264</v>
      </c>
      <c r="BM127" s="202" t="s">
        <v>2809</v>
      </c>
    </row>
    <row r="128" spans="1:65" s="1" customFormat="1" ht="24.2" customHeight="1">
      <c r="A128" s="34"/>
      <c r="B128" s="35"/>
      <c r="C128" s="237" t="s">
        <v>186</v>
      </c>
      <c r="D128" s="237" t="s">
        <v>212</v>
      </c>
      <c r="E128" s="238" t="s">
        <v>2810</v>
      </c>
      <c r="F128" s="239" t="s">
        <v>2811</v>
      </c>
      <c r="G128" s="240" t="s">
        <v>282</v>
      </c>
      <c r="H128" s="241">
        <v>26.25</v>
      </c>
      <c r="I128" s="242">
        <v>213</v>
      </c>
      <c r="J128" s="241">
        <f t="shared" si="0"/>
        <v>5591.25</v>
      </c>
      <c r="K128" s="239" t="s">
        <v>177</v>
      </c>
      <c r="L128" s="243"/>
      <c r="M128" s="244" t="s">
        <v>1</v>
      </c>
      <c r="N128" s="245" t="s">
        <v>42</v>
      </c>
      <c r="O128" s="71"/>
      <c r="P128" s="200">
        <f t="shared" si="1"/>
        <v>0</v>
      </c>
      <c r="Q128" s="200">
        <v>2.5000000000000001E-4</v>
      </c>
      <c r="R128" s="200">
        <f t="shared" si="2"/>
        <v>6.5624999999999998E-3</v>
      </c>
      <c r="S128" s="200">
        <v>0</v>
      </c>
      <c r="T128" s="201">
        <f t="shared" si="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2" t="s">
        <v>360</v>
      </c>
      <c r="AT128" s="202" t="s">
        <v>212</v>
      </c>
      <c r="AU128" s="202" t="s">
        <v>87</v>
      </c>
      <c r="AY128" s="17" t="s">
        <v>171</v>
      </c>
      <c r="BE128" s="203">
        <f t="shared" si="4"/>
        <v>5591.25</v>
      </c>
      <c r="BF128" s="203">
        <f t="shared" si="5"/>
        <v>0</v>
      </c>
      <c r="BG128" s="203">
        <f t="shared" si="6"/>
        <v>0</v>
      </c>
      <c r="BH128" s="203">
        <f t="shared" si="7"/>
        <v>0</v>
      </c>
      <c r="BI128" s="203">
        <f t="shared" si="8"/>
        <v>0</v>
      </c>
      <c r="BJ128" s="17" t="s">
        <v>85</v>
      </c>
      <c r="BK128" s="203">
        <f t="shared" si="9"/>
        <v>5591.25</v>
      </c>
      <c r="BL128" s="17" t="s">
        <v>264</v>
      </c>
      <c r="BM128" s="202" t="s">
        <v>2812</v>
      </c>
    </row>
    <row r="129" spans="1:65" s="1" customFormat="1" ht="24.2" customHeight="1">
      <c r="A129" s="34"/>
      <c r="B129" s="35"/>
      <c r="C129" s="237" t="s">
        <v>178</v>
      </c>
      <c r="D129" s="237" t="s">
        <v>212</v>
      </c>
      <c r="E129" s="238" t="s">
        <v>2813</v>
      </c>
      <c r="F129" s="239" t="s">
        <v>2814</v>
      </c>
      <c r="G129" s="240" t="s">
        <v>282</v>
      </c>
      <c r="H129" s="241">
        <v>31.5</v>
      </c>
      <c r="I129" s="242">
        <v>293</v>
      </c>
      <c r="J129" s="241">
        <f t="shared" si="0"/>
        <v>9229.5</v>
      </c>
      <c r="K129" s="239" t="s">
        <v>177</v>
      </c>
      <c r="L129" s="243"/>
      <c r="M129" s="244" t="s">
        <v>1</v>
      </c>
      <c r="N129" s="245" t="s">
        <v>42</v>
      </c>
      <c r="O129" s="71"/>
      <c r="P129" s="200">
        <f t="shared" si="1"/>
        <v>0</v>
      </c>
      <c r="Q129" s="200">
        <v>5.4000000000000001E-4</v>
      </c>
      <c r="R129" s="200">
        <f t="shared" si="2"/>
        <v>1.7010000000000001E-2</v>
      </c>
      <c r="S129" s="200">
        <v>0</v>
      </c>
      <c r="T129" s="201">
        <f t="shared" si="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2" t="s">
        <v>360</v>
      </c>
      <c r="AT129" s="202" t="s">
        <v>212</v>
      </c>
      <c r="AU129" s="202" t="s">
        <v>87</v>
      </c>
      <c r="AY129" s="17" t="s">
        <v>171</v>
      </c>
      <c r="BE129" s="203">
        <f t="shared" si="4"/>
        <v>9229.5</v>
      </c>
      <c r="BF129" s="203">
        <f t="shared" si="5"/>
        <v>0</v>
      </c>
      <c r="BG129" s="203">
        <f t="shared" si="6"/>
        <v>0</v>
      </c>
      <c r="BH129" s="203">
        <f t="shared" si="7"/>
        <v>0</v>
      </c>
      <c r="BI129" s="203">
        <f t="shared" si="8"/>
        <v>0</v>
      </c>
      <c r="BJ129" s="17" t="s">
        <v>85</v>
      </c>
      <c r="BK129" s="203">
        <f t="shared" si="9"/>
        <v>9229.5</v>
      </c>
      <c r="BL129" s="17" t="s">
        <v>264</v>
      </c>
      <c r="BM129" s="202" t="s">
        <v>2815</v>
      </c>
    </row>
    <row r="130" spans="1:65" s="1" customFormat="1" ht="24.2" customHeight="1">
      <c r="A130" s="34"/>
      <c r="B130" s="35"/>
      <c r="C130" s="237" t="s">
        <v>195</v>
      </c>
      <c r="D130" s="237" t="s">
        <v>212</v>
      </c>
      <c r="E130" s="238" t="s">
        <v>2816</v>
      </c>
      <c r="F130" s="239" t="s">
        <v>2817</v>
      </c>
      <c r="G130" s="240" t="s">
        <v>282</v>
      </c>
      <c r="H130" s="241">
        <v>40.950000000000003</v>
      </c>
      <c r="I130" s="242">
        <v>327</v>
      </c>
      <c r="J130" s="241">
        <f t="shared" si="0"/>
        <v>13390.65</v>
      </c>
      <c r="K130" s="239" t="s">
        <v>177</v>
      </c>
      <c r="L130" s="243"/>
      <c r="M130" s="244" t="s">
        <v>1</v>
      </c>
      <c r="N130" s="245" t="s">
        <v>42</v>
      </c>
      <c r="O130" s="71"/>
      <c r="P130" s="200">
        <f t="shared" si="1"/>
        <v>0</v>
      </c>
      <c r="Q130" s="200">
        <v>5.9000000000000003E-4</v>
      </c>
      <c r="R130" s="200">
        <f t="shared" si="2"/>
        <v>2.4160500000000001E-2</v>
      </c>
      <c r="S130" s="200">
        <v>0</v>
      </c>
      <c r="T130" s="201">
        <f t="shared" si="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2" t="s">
        <v>360</v>
      </c>
      <c r="AT130" s="202" t="s">
        <v>212</v>
      </c>
      <c r="AU130" s="202" t="s">
        <v>87</v>
      </c>
      <c r="AY130" s="17" t="s">
        <v>171</v>
      </c>
      <c r="BE130" s="203">
        <f t="shared" si="4"/>
        <v>13390.65</v>
      </c>
      <c r="BF130" s="203">
        <f t="shared" si="5"/>
        <v>0</v>
      </c>
      <c r="BG130" s="203">
        <f t="shared" si="6"/>
        <v>0</v>
      </c>
      <c r="BH130" s="203">
        <f t="shared" si="7"/>
        <v>0</v>
      </c>
      <c r="BI130" s="203">
        <f t="shared" si="8"/>
        <v>0</v>
      </c>
      <c r="BJ130" s="17" t="s">
        <v>85</v>
      </c>
      <c r="BK130" s="203">
        <f t="shared" si="9"/>
        <v>13390.65</v>
      </c>
      <c r="BL130" s="17" t="s">
        <v>264</v>
      </c>
      <c r="BM130" s="202" t="s">
        <v>2818</v>
      </c>
    </row>
    <row r="131" spans="1:65" s="1" customFormat="1" ht="33" customHeight="1">
      <c r="A131" s="34"/>
      <c r="B131" s="35"/>
      <c r="C131" s="192" t="s">
        <v>201</v>
      </c>
      <c r="D131" s="192" t="s">
        <v>173</v>
      </c>
      <c r="E131" s="193" t="s">
        <v>2819</v>
      </c>
      <c r="F131" s="194" t="s">
        <v>2820</v>
      </c>
      <c r="G131" s="195" t="s">
        <v>282</v>
      </c>
      <c r="H131" s="196">
        <v>2</v>
      </c>
      <c r="I131" s="197">
        <v>56</v>
      </c>
      <c r="J131" s="196">
        <f t="shared" si="0"/>
        <v>112</v>
      </c>
      <c r="K131" s="194" t="s">
        <v>177</v>
      </c>
      <c r="L131" s="39"/>
      <c r="M131" s="198" t="s">
        <v>1</v>
      </c>
      <c r="N131" s="199" t="s">
        <v>42</v>
      </c>
      <c r="O131" s="71"/>
      <c r="P131" s="200">
        <f t="shared" si="1"/>
        <v>0</v>
      </c>
      <c r="Q131" s="200">
        <v>2.7E-4</v>
      </c>
      <c r="R131" s="200">
        <f t="shared" si="2"/>
        <v>5.4000000000000001E-4</v>
      </c>
      <c r="S131" s="200">
        <v>0</v>
      </c>
      <c r="T131" s="201">
        <f t="shared" si="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2" t="s">
        <v>264</v>
      </c>
      <c r="AT131" s="202" t="s">
        <v>173</v>
      </c>
      <c r="AU131" s="202" t="s">
        <v>87</v>
      </c>
      <c r="AY131" s="17" t="s">
        <v>171</v>
      </c>
      <c r="BE131" s="203">
        <f t="shared" si="4"/>
        <v>112</v>
      </c>
      <c r="BF131" s="203">
        <f t="shared" si="5"/>
        <v>0</v>
      </c>
      <c r="BG131" s="203">
        <f t="shared" si="6"/>
        <v>0</v>
      </c>
      <c r="BH131" s="203">
        <f t="shared" si="7"/>
        <v>0</v>
      </c>
      <c r="BI131" s="203">
        <f t="shared" si="8"/>
        <v>0</v>
      </c>
      <c r="BJ131" s="17" t="s">
        <v>85</v>
      </c>
      <c r="BK131" s="203">
        <f t="shared" si="9"/>
        <v>112</v>
      </c>
      <c r="BL131" s="17" t="s">
        <v>264</v>
      </c>
      <c r="BM131" s="202" t="s">
        <v>2821</v>
      </c>
    </row>
    <row r="132" spans="1:65" s="1" customFormat="1" ht="24.2" customHeight="1">
      <c r="A132" s="34"/>
      <c r="B132" s="35"/>
      <c r="C132" s="237" t="s">
        <v>211</v>
      </c>
      <c r="D132" s="237" t="s">
        <v>212</v>
      </c>
      <c r="E132" s="238" t="s">
        <v>2822</v>
      </c>
      <c r="F132" s="239" t="s">
        <v>2823</v>
      </c>
      <c r="G132" s="240" t="s">
        <v>282</v>
      </c>
      <c r="H132" s="241">
        <v>2.1</v>
      </c>
      <c r="I132" s="242">
        <v>360</v>
      </c>
      <c r="J132" s="241">
        <f t="shared" si="0"/>
        <v>756</v>
      </c>
      <c r="K132" s="239" t="s">
        <v>177</v>
      </c>
      <c r="L132" s="243"/>
      <c r="M132" s="244" t="s">
        <v>1</v>
      </c>
      <c r="N132" s="245" t="s">
        <v>42</v>
      </c>
      <c r="O132" s="71"/>
      <c r="P132" s="200">
        <f t="shared" si="1"/>
        <v>0</v>
      </c>
      <c r="Q132" s="200">
        <v>8.3000000000000001E-4</v>
      </c>
      <c r="R132" s="200">
        <f t="shared" si="2"/>
        <v>1.7430000000000002E-3</v>
      </c>
      <c r="S132" s="200">
        <v>0</v>
      </c>
      <c r="T132" s="201">
        <f t="shared" si="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2" t="s">
        <v>360</v>
      </c>
      <c r="AT132" s="202" t="s">
        <v>212</v>
      </c>
      <c r="AU132" s="202" t="s">
        <v>87</v>
      </c>
      <c r="AY132" s="17" t="s">
        <v>171</v>
      </c>
      <c r="BE132" s="203">
        <f t="shared" si="4"/>
        <v>756</v>
      </c>
      <c r="BF132" s="203">
        <f t="shared" si="5"/>
        <v>0</v>
      </c>
      <c r="BG132" s="203">
        <f t="shared" si="6"/>
        <v>0</v>
      </c>
      <c r="BH132" s="203">
        <f t="shared" si="7"/>
        <v>0</v>
      </c>
      <c r="BI132" s="203">
        <f t="shared" si="8"/>
        <v>0</v>
      </c>
      <c r="BJ132" s="17" t="s">
        <v>85</v>
      </c>
      <c r="BK132" s="203">
        <f t="shared" si="9"/>
        <v>756</v>
      </c>
      <c r="BL132" s="17" t="s">
        <v>264</v>
      </c>
      <c r="BM132" s="202" t="s">
        <v>2824</v>
      </c>
    </row>
    <row r="133" spans="1:65" s="1" customFormat="1" ht="24.2" customHeight="1">
      <c r="A133" s="34"/>
      <c r="B133" s="35"/>
      <c r="C133" s="192" t="s">
        <v>215</v>
      </c>
      <c r="D133" s="192" t="s">
        <v>173</v>
      </c>
      <c r="E133" s="193" t="s">
        <v>1167</v>
      </c>
      <c r="F133" s="194" t="s">
        <v>1168</v>
      </c>
      <c r="G133" s="195" t="s">
        <v>198</v>
      </c>
      <c r="H133" s="196">
        <v>0.08</v>
      </c>
      <c r="I133" s="197">
        <v>1197</v>
      </c>
      <c r="J133" s="196">
        <f t="shared" si="0"/>
        <v>95.76</v>
      </c>
      <c r="K133" s="194" t="s">
        <v>177</v>
      </c>
      <c r="L133" s="39"/>
      <c r="M133" s="198" t="s">
        <v>1</v>
      </c>
      <c r="N133" s="199" t="s">
        <v>42</v>
      </c>
      <c r="O133" s="71"/>
      <c r="P133" s="200">
        <f t="shared" si="1"/>
        <v>0</v>
      </c>
      <c r="Q133" s="200">
        <v>0</v>
      </c>
      <c r="R133" s="200">
        <f t="shared" si="2"/>
        <v>0</v>
      </c>
      <c r="S133" s="200">
        <v>0</v>
      </c>
      <c r="T133" s="201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2" t="s">
        <v>264</v>
      </c>
      <c r="AT133" s="202" t="s">
        <v>173</v>
      </c>
      <c r="AU133" s="202" t="s">
        <v>87</v>
      </c>
      <c r="AY133" s="17" t="s">
        <v>171</v>
      </c>
      <c r="BE133" s="203">
        <f t="shared" si="4"/>
        <v>95.76</v>
      </c>
      <c r="BF133" s="203">
        <f t="shared" si="5"/>
        <v>0</v>
      </c>
      <c r="BG133" s="203">
        <f t="shared" si="6"/>
        <v>0</v>
      </c>
      <c r="BH133" s="203">
        <f t="shared" si="7"/>
        <v>0</v>
      </c>
      <c r="BI133" s="203">
        <f t="shared" si="8"/>
        <v>0</v>
      </c>
      <c r="BJ133" s="17" t="s">
        <v>85</v>
      </c>
      <c r="BK133" s="203">
        <f t="shared" si="9"/>
        <v>95.76</v>
      </c>
      <c r="BL133" s="17" t="s">
        <v>264</v>
      </c>
      <c r="BM133" s="202" t="s">
        <v>2825</v>
      </c>
    </row>
    <row r="134" spans="1:65" s="11" customFormat="1" ht="22.9" customHeight="1">
      <c r="B134" s="176"/>
      <c r="C134" s="177"/>
      <c r="D134" s="178" t="s">
        <v>76</v>
      </c>
      <c r="E134" s="190" t="s">
        <v>2826</v>
      </c>
      <c r="F134" s="190" t="s">
        <v>2827</v>
      </c>
      <c r="G134" s="177"/>
      <c r="H134" s="177"/>
      <c r="I134" s="180"/>
      <c r="J134" s="191">
        <f>BK134</f>
        <v>14056</v>
      </c>
      <c r="K134" s="177"/>
      <c r="L134" s="182"/>
      <c r="M134" s="183"/>
      <c r="N134" s="184"/>
      <c r="O134" s="184"/>
      <c r="P134" s="185">
        <f>SUM(P135:P136)</f>
        <v>0</v>
      </c>
      <c r="Q134" s="184"/>
      <c r="R134" s="185">
        <f>SUM(R135:R136)</f>
        <v>2.98E-3</v>
      </c>
      <c r="S134" s="184"/>
      <c r="T134" s="186">
        <f>SUM(T135:T136)</f>
        <v>0</v>
      </c>
      <c r="AR134" s="187" t="s">
        <v>87</v>
      </c>
      <c r="AT134" s="188" t="s">
        <v>76</v>
      </c>
      <c r="AU134" s="188" t="s">
        <v>85</v>
      </c>
      <c r="AY134" s="187" t="s">
        <v>171</v>
      </c>
      <c r="BK134" s="189">
        <f>SUM(BK135:BK136)</f>
        <v>14056</v>
      </c>
    </row>
    <row r="135" spans="1:65" s="1" customFormat="1" ht="37.9" customHeight="1">
      <c r="A135" s="34"/>
      <c r="B135" s="35"/>
      <c r="C135" s="192" t="s">
        <v>224</v>
      </c>
      <c r="D135" s="192" t="s">
        <v>173</v>
      </c>
      <c r="E135" s="193" t="s">
        <v>2828</v>
      </c>
      <c r="F135" s="194" t="s">
        <v>2829</v>
      </c>
      <c r="G135" s="195" t="s">
        <v>2149</v>
      </c>
      <c r="H135" s="196">
        <v>1</v>
      </c>
      <c r="I135" s="197">
        <v>14056</v>
      </c>
      <c r="J135" s="196">
        <f>ROUND(I135*H135,2)</f>
        <v>14056</v>
      </c>
      <c r="K135" s="194" t="s">
        <v>1</v>
      </c>
      <c r="L135" s="39"/>
      <c r="M135" s="198" t="s">
        <v>1</v>
      </c>
      <c r="N135" s="199" t="s">
        <v>42</v>
      </c>
      <c r="O135" s="71"/>
      <c r="P135" s="200">
        <f>O135*H135</f>
        <v>0</v>
      </c>
      <c r="Q135" s="200">
        <v>2.98E-3</v>
      </c>
      <c r="R135" s="200">
        <f>Q135*H135</f>
        <v>2.98E-3</v>
      </c>
      <c r="S135" s="200">
        <v>0</v>
      </c>
      <c r="T135" s="201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2" t="s">
        <v>264</v>
      </c>
      <c r="AT135" s="202" t="s">
        <v>173</v>
      </c>
      <c r="AU135" s="202" t="s">
        <v>87</v>
      </c>
      <c r="AY135" s="17" t="s">
        <v>171</v>
      </c>
      <c r="BE135" s="203">
        <f>IF(N135="základní",J135,0)</f>
        <v>14056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7" t="s">
        <v>85</v>
      </c>
      <c r="BK135" s="203">
        <f>ROUND(I135*H135,2)</f>
        <v>14056</v>
      </c>
      <c r="BL135" s="17" t="s">
        <v>264</v>
      </c>
      <c r="BM135" s="202" t="s">
        <v>2830</v>
      </c>
    </row>
    <row r="136" spans="1:65" s="1" customFormat="1" ht="24.2" customHeight="1">
      <c r="A136" s="34"/>
      <c r="B136" s="35"/>
      <c r="C136" s="192" t="s">
        <v>228</v>
      </c>
      <c r="D136" s="192" t="s">
        <v>173</v>
      </c>
      <c r="E136" s="193" t="s">
        <v>2831</v>
      </c>
      <c r="F136" s="194" t="s">
        <v>2832</v>
      </c>
      <c r="G136" s="195" t="s">
        <v>198</v>
      </c>
      <c r="H136" s="196">
        <v>0</v>
      </c>
      <c r="I136" s="197">
        <v>2284</v>
      </c>
      <c r="J136" s="196">
        <f>ROUND(I136*H136,2)</f>
        <v>0</v>
      </c>
      <c r="K136" s="194" t="s">
        <v>177</v>
      </c>
      <c r="L136" s="39"/>
      <c r="M136" s="198" t="s">
        <v>1</v>
      </c>
      <c r="N136" s="199" t="s">
        <v>42</v>
      </c>
      <c r="O136" s="71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2" t="s">
        <v>264</v>
      </c>
      <c r="AT136" s="202" t="s">
        <v>173</v>
      </c>
      <c r="AU136" s="202" t="s">
        <v>87</v>
      </c>
      <c r="AY136" s="17" t="s">
        <v>171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7" t="s">
        <v>85</v>
      </c>
      <c r="BK136" s="203">
        <f>ROUND(I136*H136,2)</f>
        <v>0</v>
      </c>
      <c r="BL136" s="17" t="s">
        <v>264</v>
      </c>
      <c r="BM136" s="202" t="s">
        <v>2833</v>
      </c>
    </row>
    <row r="137" spans="1:65" s="11" customFormat="1" ht="22.9" customHeight="1">
      <c r="B137" s="176"/>
      <c r="C137" s="177"/>
      <c r="D137" s="178" t="s">
        <v>76</v>
      </c>
      <c r="E137" s="190" t="s">
        <v>2834</v>
      </c>
      <c r="F137" s="190" t="s">
        <v>2835</v>
      </c>
      <c r="G137" s="177"/>
      <c r="H137" s="177"/>
      <c r="I137" s="180"/>
      <c r="J137" s="191">
        <f>BK137</f>
        <v>166604.34</v>
      </c>
      <c r="K137" s="177"/>
      <c r="L137" s="182"/>
      <c r="M137" s="183"/>
      <c r="N137" s="184"/>
      <c r="O137" s="184"/>
      <c r="P137" s="185">
        <f>SUM(P138:P147)</f>
        <v>0</v>
      </c>
      <c r="Q137" s="184"/>
      <c r="R137" s="185">
        <f>SUM(R138:R147)</f>
        <v>0.17973</v>
      </c>
      <c r="S137" s="184"/>
      <c r="T137" s="186">
        <f>SUM(T138:T147)</f>
        <v>0</v>
      </c>
      <c r="AR137" s="187" t="s">
        <v>87</v>
      </c>
      <c r="AT137" s="188" t="s">
        <v>76</v>
      </c>
      <c r="AU137" s="188" t="s">
        <v>85</v>
      </c>
      <c r="AY137" s="187" t="s">
        <v>171</v>
      </c>
      <c r="BK137" s="189">
        <f>SUM(BK138:BK147)</f>
        <v>166604.34</v>
      </c>
    </row>
    <row r="138" spans="1:65" s="1" customFormat="1" ht="24.2" customHeight="1">
      <c r="A138" s="34"/>
      <c r="B138" s="35"/>
      <c r="C138" s="192" t="s">
        <v>235</v>
      </c>
      <c r="D138" s="192" t="s">
        <v>173</v>
      </c>
      <c r="E138" s="193" t="s">
        <v>2836</v>
      </c>
      <c r="F138" s="194" t="s">
        <v>2837</v>
      </c>
      <c r="G138" s="195" t="s">
        <v>282</v>
      </c>
      <c r="H138" s="196">
        <v>150</v>
      </c>
      <c r="I138" s="197">
        <v>502</v>
      </c>
      <c r="J138" s="196">
        <f t="shared" ref="J138:J147" si="10">ROUND(I138*H138,2)</f>
        <v>75300</v>
      </c>
      <c r="K138" s="194" t="s">
        <v>177</v>
      </c>
      <c r="L138" s="39"/>
      <c r="M138" s="198" t="s">
        <v>1</v>
      </c>
      <c r="N138" s="199" t="s">
        <v>42</v>
      </c>
      <c r="O138" s="71"/>
      <c r="P138" s="200">
        <f t="shared" ref="P138:P147" si="11">O138*H138</f>
        <v>0</v>
      </c>
      <c r="Q138" s="200">
        <v>4.6999999999999999E-4</v>
      </c>
      <c r="R138" s="200">
        <f t="shared" ref="R138:R147" si="12">Q138*H138</f>
        <v>7.0499999999999993E-2</v>
      </c>
      <c r="S138" s="200">
        <v>0</v>
      </c>
      <c r="T138" s="201">
        <f t="shared" ref="T138:T147" si="13"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2" t="s">
        <v>264</v>
      </c>
      <c r="AT138" s="202" t="s">
        <v>173</v>
      </c>
      <c r="AU138" s="202" t="s">
        <v>87</v>
      </c>
      <c r="AY138" s="17" t="s">
        <v>171</v>
      </c>
      <c r="BE138" s="203">
        <f t="shared" ref="BE138:BE147" si="14">IF(N138="základní",J138,0)</f>
        <v>75300</v>
      </c>
      <c r="BF138" s="203">
        <f t="shared" ref="BF138:BF147" si="15">IF(N138="snížená",J138,0)</f>
        <v>0</v>
      </c>
      <c r="BG138" s="203">
        <f t="shared" ref="BG138:BG147" si="16">IF(N138="zákl. přenesená",J138,0)</f>
        <v>0</v>
      </c>
      <c r="BH138" s="203">
        <f t="shared" ref="BH138:BH147" si="17">IF(N138="sníž. přenesená",J138,0)</f>
        <v>0</v>
      </c>
      <c r="BI138" s="203">
        <f t="shared" ref="BI138:BI147" si="18">IF(N138="nulová",J138,0)</f>
        <v>0</v>
      </c>
      <c r="BJ138" s="17" t="s">
        <v>85</v>
      </c>
      <c r="BK138" s="203">
        <f t="shared" ref="BK138:BK147" si="19">ROUND(I138*H138,2)</f>
        <v>75300</v>
      </c>
      <c r="BL138" s="17" t="s">
        <v>264</v>
      </c>
      <c r="BM138" s="202" t="s">
        <v>2838</v>
      </c>
    </row>
    <row r="139" spans="1:65" s="1" customFormat="1" ht="24.2" customHeight="1">
      <c r="A139" s="34"/>
      <c r="B139" s="35"/>
      <c r="C139" s="192" t="s">
        <v>243</v>
      </c>
      <c r="D139" s="192" t="s">
        <v>173</v>
      </c>
      <c r="E139" s="193" t="s">
        <v>2839</v>
      </c>
      <c r="F139" s="194" t="s">
        <v>2840</v>
      </c>
      <c r="G139" s="195" t="s">
        <v>282</v>
      </c>
      <c r="H139" s="196">
        <v>25</v>
      </c>
      <c r="I139" s="197">
        <v>548</v>
      </c>
      <c r="J139" s="196">
        <f t="shared" si="10"/>
        <v>13700</v>
      </c>
      <c r="K139" s="194" t="s">
        <v>177</v>
      </c>
      <c r="L139" s="39"/>
      <c r="M139" s="198" t="s">
        <v>1</v>
      </c>
      <c r="N139" s="199" t="s">
        <v>42</v>
      </c>
      <c r="O139" s="71"/>
      <c r="P139" s="200">
        <f t="shared" si="11"/>
        <v>0</v>
      </c>
      <c r="Q139" s="200">
        <v>5.8E-4</v>
      </c>
      <c r="R139" s="200">
        <f t="shared" si="12"/>
        <v>1.4500000000000001E-2</v>
      </c>
      <c r="S139" s="200">
        <v>0</v>
      </c>
      <c r="T139" s="201">
        <f t="shared" si="1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264</v>
      </c>
      <c r="AT139" s="202" t="s">
        <v>173</v>
      </c>
      <c r="AU139" s="202" t="s">
        <v>87</v>
      </c>
      <c r="AY139" s="17" t="s">
        <v>171</v>
      </c>
      <c r="BE139" s="203">
        <f t="shared" si="14"/>
        <v>13700</v>
      </c>
      <c r="BF139" s="203">
        <f t="shared" si="15"/>
        <v>0</v>
      </c>
      <c r="BG139" s="203">
        <f t="shared" si="16"/>
        <v>0</v>
      </c>
      <c r="BH139" s="203">
        <f t="shared" si="17"/>
        <v>0</v>
      </c>
      <c r="BI139" s="203">
        <f t="shared" si="18"/>
        <v>0</v>
      </c>
      <c r="BJ139" s="17" t="s">
        <v>85</v>
      </c>
      <c r="BK139" s="203">
        <f t="shared" si="19"/>
        <v>13700</v>
      </c>
      <c r="BL139" s="17" t="s">
        <v>264</v>
      </c>
      <c r="BM139" s="202" t="s">
        <v>2841</v>
      </c>
    </row>
    <row r="140" spans="1:65" s="1" customFormat="1" ht="24.2" customHeight="1">
      <c r="A140" s="34"/>
      <c r="B140" s="35"/>
      <c r="C140" s="192" t="s">
        <v>250</v>
      </c>
      <c r="D140" s="192" t="s">
        <v>173</v>
      </c>
      <c r="E140" s="193" t="s">
        <v>2842</v>
      </c>
      <c r="F140" s="194" t="s">
        <v>2843</v>
      </c>
      <c r="G140" s="195" t="s">
        <v>282</v>
      </c>
      <c r="H140" s="196">
        <v>30</v>
      </c>
      <c r="I140" s="197">
        <v>646</v>
      </c>
      <c r="J140" s="196">
        <f t="shared" si="10"/>
        <v>19380</v>
      </c>
      <c r="K140" s="194" t="s">
        <v>177</v>
      </c>
      <c r="L140" s="39"/>
      <c r="M140" s="198" t="s">
        <v>1</v>
      </c>
      <c r="N140" s="199" t="s">
        <v>42</v>
      </c>
      <c r="O140" s="71"/>
      <c r="P140" s="200">
        <f t="shared" si="11"/>
        <v>0</v>
      </c>
      <c r="Q140" s="200">
        <v>7.2999999999999996E-4</v>
      </c>
      <c r="R140" s="200">
        <f t="shared" si="12"/>
        <v>2.1899999999999999E-2</v>
      </c>
      <c r="S140" s="200">
        <v>0</v>
      </c>
      <c r="T140" s="201">
        <f t="shared" si="1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2" t="s">
        <v>264</v>
      </c>
      <c r="AT140" s="202" t="s">
        <v>173</v>
      </c>
      <c r="AU140" s="202" t="s">
        <v>87</v>
      </c>
      <c r="AY140" s="17" t="s">
        <v>171</v>
      </c>
      <c r="BE140" s="203">
        <f t="shared" si="14"/>
        <v>19380</v>
      </c>
      <c r="BF140" s="203">
        <f t="shared" si="15"/>
        <v>0</v>
      </c>
      <c r="BG140" s="203">
        <f t="shared" si="16"/>
        <v>0</v>
      </c>
      <c r="BH140" s="203">
        <f t="shared" si="17"/>
        <v>0</v>
      </c>
      <c r="BI140" s="203">
        <f t="shared" si="18"/>
        <v>0</v>
      </c>
      <c r="BJ140" s="17" t="s">
        <v>85</v>
      </c>
      <c r="BK140" s="203">
        <f t="shared" si="19"/>
        <v>19380</v>
      </c>
      <c r="BL140" s="17" t="s">
        <v>264</v>
      </c>
      <c r="BM140" s="202" t="s">
        <v>2844</v>
      </c>
    </row>
    <row r="141" spans="1:65" s="1" customFormat="1" ht="24.2" customHeight="1">
      <c r="A141" s="34"/>
      <c r="B141" s="35"/>
      <c r="C141" s="192" t="s">
        <v>254</v>
      </c>
      <c r="D141" s="192" t="s">
        <v>173</v>
      </c>
      <c r="E141" s="193" t="s">
        <v>2845</v>
      </c>
      <c r="F141" s="194" t="s">
        <v>2846</v>
      </c>
      <c r="G141" s="195" t="s">
        <v>282</v>
      </c>
      <c r="H141" s="196">
        <v>45</v>
      </c>
      <c r="I141" s="197">
        <v>877</v>
      </c>
      <c r="J141" s="196">
        <f t="shared" si="10"/>
        <v>39465</v>
      </c>
      <c r="K141" s="194" t="s">
        <v>1</v>
      </c>
      <c r="L141" s="39"/>
      <c r="M141" s="198" t="s">
        <v>1</v>
      </c>
      <c r="N141" s="199" t="s">
        <v>42</v>
      </c>
      <c r="O141" s="71"/>
      <c r="P141" s="200">
        <f t="shared" si="11"/>
        <v>0</v>
      </c>
      <c r="Q141" s="200">
        <v>1.2700000000000001E-3</v>
      </c>
      <c r="R141" s="200">
        <f t="shared" si="12"/>
        <v>5.7150000000000006E-2</v>
      </c>
      <c r="S141" s="200">
        <v>0</v>
      </c>
      <c r="T141" s="201">
        <f t="shared" si="13"/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2" t="s">
        <v>264</v>
      </c>
      <c r="AT141" s="202" t="s">
        <v>173</v>
      </c>
      <c r="AU141" s="202" t="s">
        <v>87</v>
      </c>
      <c r="AY141" s="17" t="s">
        <v>171</v>
      </c>
      <c r="BE141" s="203">
        <f t="shared" si="14"/>
        <v>39465</v>
      </c>
      <c r="BF141" s="203">
        <f t="shared" si="15"/>
        <v>0</v>
      </c>
      <c r="BG141" s="203">
        <f t="shared" si="16"/>
        <v>0</v>
      </c>
      <c r="BH141" s="203">
        <f t="shared" si="17"/>
        <v>0</v>
      </c>
      <c r="BI141" s="203">
        <f t="shared" si="18"/>
        <v>0</v>
      </c>
      <c r="BJ141" s="17" t="s">
        <v>85</v>
      </c>
      <c r="BK141" s="203">
        <f t="shared" si="19"/>
        <v>39465</v>
      </c>
      <c r="BL141" s="17" t="s">
        <v>264</v>
      </c>
      <c r="BM141" s="202" t="s">
        <v>2847</v>
      </c>
    </row>
    <row r="142" spans="1:65" s="1" customFormat="1" ht="24.2" customHeight="1">
      <c r="A142" s="34"/>
      <c r="B142" s="35"/>
      <c r="C142" s="192" t="s">
        <v>8</v>
      </c>
      <c r="D142" s="192" t="s">
        <v>173</v>
      </c>
      <c r="E142" s="193" t="s">
        <v>2848</v>
      </c>
      <c r="F142" s="194" t="s">
        <v>2849</v>
      </c>
      <c r="G142" s="195" t="s">
        <v>282</v>
      </c>
      <c r="H142" s="196">
        <v>2</v>
      </c>
      <c r="I142" s="197">
        <v>1679</v>
      </c>
      <c r="J142" s="196">
        <f t="shared" si="10"/>
        <v>3358</v>
      </c>
      <c r="K142" s="194" t="s">
        <v>1</v>
      </c>
      <c r="L142" s="39"/>
      <c r="M142" s="198" t="s">
        <v>1</v>
      </c>
      <c r="N142" s="199" t="s">
        <v>42</v>
      </c>
      <c r="O142" s="71"/>
      <c r="P142" s="200">
        <f t="shared" si="11"/>
        <v>0</v>
      </c>
      <c r="Q142" s="200">
        <v>3.3700000000000002E-3</v>
      </c>
      <c r="R142" s="200">
        <f t="shared" si="12"/>
        <v>6.7400000000000003E-3</v>
      </c>
      <c r="S142" s="200">
        <v>0</v>
      </c>
      <c r="T142" s="201">
        <f t="shared" si="13"/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264</v>
      </c>
      <c r="AT142" s="202" t="s">
        <v>173</v>
      </c>
      <c r="AU142" s="202" t="s">
        <v>87</v>
      </c>
      <c r="AY142" s="17" t="s">
        <v>171</v>
      </c>
      <c r="BE142" s="203">
        <f t="shared" si="14"/>
        <v>3358</v>
      </c>
      <c r="BF142" s="203">
        <f t="shared" si="15"/>
        <v>0</v>
      </c>
      <c r="BG142" s="203">
        <f t="shared" si="16"/>
        <v>0</v>
      </c>
      <c r="BH142" s="203">
        <f t="shared" si="17"/>
        <v>0</v>
      </c>
      <c r="BI142" s="203">
        <f t="shared" si="18"/>
        <v>0</v>
      </c>
      <c r="BJ142" s="17" t="s">
        <v>85</v>
      </c>
      <c r="BK142" s="203">
        <f t="shared" si="19"/>
        <v>3358</v>
      </c>
      <c r="BL142" s="17" t="s">
        <v>264</v>
      </c>
      <c r="BM142" s="202" t="s">
        <v>2850</v>
      </c>
    </row>
    <row r="143" spans="1:65" s="1" customFormat="1" ht="16.5" customHeight="1">
      <c r="A143" s="34"/>
      <c r="B143" s="35"/>
      <c r="C143" s="192" t="s">
        <v>264</v>
      </c>
      <c r="D143" s="192" t="s">
        <v>173</v>
      </c>
      <c r="E143" s="193" t="s">
        <v>2851</v>
      </c>
      <c r="F143" s="194" t="s">
        <v>2852</v>
      </c>
      <c r="G143" s="195" t="s">
        <v>282</v>
      </c>
      <c r="H143" s="196">
        <v>250</v>
      </c>
      <c r="I143" s="197">
        <v>26</v>
      </c>
      <c r="J143" s="196">
        <f t="shared" si="10"/>
        <v>6500</v>
      </c>
      <c r="K143" s="194" t="s">
        <v>177</v>
      </c>
      <c r="L143" s="39"/>
      <c r="M143" s="198" t="s">
        <v>1</v>
      </c>
      <c r="N143" s="199" t="s">
        <v>42</v>
      </c>
      <c r="O143" s="71"/>
      <c r="P143" s="200">
        <f t="shared" si="11"/>
        <v>0</v>
      </c>
      <c r="Q143" s="200">
        <v>0</v>
      </c>
      <c r="R143" s="200">
        <f t="shared" si="12"/>
        <v>0</v>
      </c>
      <c r="S143" s="200">
        <v>0</v>
      </c>
      <c r="T143" s="201">
        <f t="shared" si="1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2" t="s">
        <v>264</v>
      </c>
      <c r="AT143" s="202" t="s">
        <v>173</v>
      </c>
      <c r="AU143" s="202" t="s">
        <v>87</v>
      </c>
      <c r="AY143" s="17" t="s">
        <v>171</v>
      </c>
      <c r="BE143" s="203">
        <f t="shared" si="14"/>
        <v>6500</v>
      </c>
      <c r="BF143" s="203">
        <f t="shared" si="15"/>
        <v>0</v>
      </c>
      <c r="BG143" s="203">
        <f t="shared" si="16"/>
        <v>0</v>
      </c>
      <c r="BH143" s="203">
        <f t="shared" si="17"/>
        <v>0</v>
      </c>
      <c r="BI143" s="203">
        <f t="shared" si="18"/>
        <v>0</v>
      </c>
      <c r="BJ143" s="17" t="s">
        <v>85</v>
      </c>
      <c r="BK143" s="203">
        <f t="shared" si="19"/>
        <v>6500</v>
      </c>
      <c r="BL143" s="17" t="s">
        <v>264</v>
      </c>
      <c r="BM143" s="202" t="s">
        <v>2853</v>
      </c>
    </row>
    <row r="144" spans="1:65" s="1" customFormat="1" ht="24.2" customHeight="1">
      <c r="A144" s="34"/>
      <c r="B144" s="35"/>
      <c r="C144" s="192" t="s">
        <v>271</v>
      </c>
      <c r="D144" s="192" t="s">
        <v>173</v>
      </c>
      <c r="E144" s="193" t="s">
        <v>2854</v>
      </c>
      <c r="F144" s="194" t="s">
        <v>2855</v>
      </c>
      <c r="G144" s="195" t="s">
        <v>282</v>
      </c>
      <c r="H144" s="196">
        <v>2</v>
      </c>
      <c r="I144" s="197">
        <v>32</v>
      </c>
      <c r="J144" s="196">
        <f t="shared" si="10"/>
        <v>64</v>
      </c>
      <c r="K144" s="194" t="s">
        <v>177</v>
      </c>
      <c r="L144" s="39"/>
      <c r="M144" s="198" t="s">
        <v>1</v>
      </c>
      <c r="N144" s="199" t="s">
        <v>42</v>
      </c>
      <c r="O144" s="71"/>
      <c r="P144" s="200">
        <f t="shared" si="11"/>
        <v>0</v>
      </c>
      <c r="Q144" s="200">
        <v>0</v>
      </c>
      <c r="R144" s="200">
        <f t="shared" si="12"/>
        <v>0</v>
      </c>
      <c r="S144" s="200">
        <v>0</v>
      </c>
      <c r="T144" s="201">
        <f t="shared" si="1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2" t="s">
        <v>264</v>
      </c>
      <c r="AT144" s="202" t="s">
        <v>173</v>
      </c>
      <c r="AU144" s="202" t="s">
        <v>87</v>
      </c>
      <c r="AY144" s="17" t="s">
        <v>171</v>
      </c>
      <c r="BE144" s="203">
        <f t="shared" si="14"/>
        <v>64</v>
      </c>
      <c r="BF144" s="203">
        <f t="shared" si="15"/>
        <v>0</v>
      </c>
      <c r="BG144" s="203">
        <f t="shared" si="16"/>
        <v>0</v>
      </c>
      <c r="BH144" s="203">
        <f t="shared" si="17"/>
        <v>0</v>
      </c>
      <c r="BI144" s="203">
        <f t="shared" si="18"/>
        <v>0</v>
      </c>
      <c r="BJ144" s="17" t="s">
        <v>85</v>
      </c>
      <c r="BK144" s="203">
        <f t="shared" si="19"/>
        <v>64</v>
      </c>
      <c r="BL144" s="17" t="s">
        <v>264</v>
      </c>
      <c r="BM144" s="202" t="s">
        <v>2856</v>
      </c>
    </row>
    <row r="145" spans="1:65" s="1" customFormat="1" ht="33" customHeight="1">
      <c r="A145" s="34"/>
      <c r="B145" s="35"/>
      <c r="C145" s="192" t="s">
        <v>279</v>
      </c>
      <c r="D145" s="192" t="s">
        <v>173</v>
      </c>
      <c r="E145" s="193" t="s">
        <v>2857</v>
      </c>
      <c r="F145" s="194" t="s">
        <v>2858</v>
      </c>
      <c r="G145" s="195" t="s">
        <v>282</v>
      </c>
      <c r="H145" s="196">
        <v>120</v>
      </c>
      <c r="I145" s="197">
        <v>65</v>
      </c>
      <c r="J145" s="196">
        <f t="shared" si="10"/>
        <v>7800</v>
      </c>
      <c r="K145" s="194" t="s">
        <v>177</v>
      </c>
      <c r="L145" s="39"/>
      <c r="M145" s="198" t="s">
        <v>1</v>
      </c>
      <c r="N145" s="199" t="s">
        <v>42</v>
      </c>
      <c r="O145" s="71"/>
      <c r="P145" s="200">
        <f t="shared" si="11"/>
        <v>0</v>
      </c>
      <c r="Q145" s="200">
        <v>6.9999999999999994E-5</v>
      </c>
      <c r="R145" s="200">
        <f t="shared" si="12"/>
        <v>8.3999999999999995E-3</v>
      </c>
      <c r="S145" s="200">
        <v>0</v>
      </c>
      <c r="T145" s="201">
        <f t="shared" si="1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264</v>
      </c>
      <c r="AT145" s="202" t="s">
        <v>173</v>
      </c>
      <c r="AU145" s="202" t="s">
        <v>87</v>
      </c>
      <c r="AY145" s="17" t="s">
        <v>171</v>
      </c>
      <c r="BE145" s="203">
        <f t="shared" si="14"/>
        <v>7800</v>
      </c>
      <c r="BF145" s="203">
        <f t="shared" si="15"/>
        <v>0</v>
      </c>
      <c r="BG145" s="203">
        <f t="shared" si="16"/>
        <v>0</v>
      </c>
      <c r="BH145" s="203">
        <f t="shared" si="17"/>
        <v>0</v>
      </c>
      <c r="BI145" s="203">
        <f t="shared" si="18"/>
        <v>0</v>
      </c>
      <c r="BJ145" s="17" t="s">
        <v>85</v>
      </c>
      <c r="BK145" s="203">
        <f t="shared" si="19"/>
        <v>7800</v>
      </c>
      <c r="BL145" s="17" t="s">
        <v>264</v>
      </c>
      <c r="BM145" s="202" t="s">
        <v>2859</v>
      </c>
    </row>
    <row r="146" spans="1:65" s="1" customFormat="1" ht="37.9" customHeight="1">
      <c r="A146" s="34"/>
      <c r="B146" s="35"/>
      <c r="C146" s="192" t="s">
        <v>284</v>
      </c>
      <c r="D146" s="192" t="s">
        <v>173</v>
      </c>
      <c r="E146" s="193" t="s">
        <v>2860</v>
      </c>
      <c r="F146" s="194" t="s">
        <v>2861</v>
      </c>
      <c r="G146" s="195" t="s">
        <v>282</v>
      </c>
      <c r="H146" s="196">
        <v>6</v>
      </c>
      <c r="I146" s="197">
        <v>78</v>
      </c>
      <c r="J146" s="196">
        <f t="shared" si="10"/>
        <v>468</v>
      </c>
      <c r="K146" s="194" t="s">
        <v>177</v>
      </c>
      <c r="L146" s="39"/>
      <c r="M146" s="198" t="s">
        <v>1</v>
      </c>
      <c r="N146" s="199" t="s">
        <v>42</v>
      </c>
      <c r="O146" s="71"/>
      <c r="P146" s="200">
        <f t="shared" si="11"/>
        <v>0</v>
      </c>
      <c r="Q146" s="200">
        <v>9.0000000000000006E-5</v>
      </c>
      <c r="R146" s="200">
        <f t="shared" si="12"/>
        <v>5.4000000000000001E-4</v>
      </c>
      <c r="S146" s="200">
        <v>0</v>
      </c>
      <c r="T146" s="201">
        <f t="shared" si="1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2" t="s">
        <v>264</v>
      </c>
      <c r="AT146" s="202" t="s">
        <v>173</v>
      </c>
      <c r="AU146" s="202" t="s">
        <v>87</v>
      </c>
      <c r="AY146" s="17" t="s">
        <v>171</v>
      </c>
      <c r="BE146" s="203">
        <f t="shared" si="14"/>
        <v>468</v>
      </c>
      <c r="BF146" s="203">
        <f t="shared" si="15"/>
        <v>0</v>
      </c>
      <c r="BG146" s="203">
        <f t="shared" si="16"/>
        <v>0</v>
      </c>
      <c r="BH146" s="203">
        <f t="shared" si="17"/>
        <v>0</v>
      </c>
      <c r="BI146" s="203">
        <f t="shared" si="18"/>
        <v>0</v>
      </c>
      <c r="BJ146" s="17" t="s">
        <v>85</v>
      </c>
      <c r="BK146" s="203">
        <f t="shared" si="19"/>
        <v>468</v>
      </c>
      <c r="BL146" s="17" t="s">
        <v>264</v>
      </c>
      <c r="BM146" s="202" t="s">
        <v>2862</v>
      </c>
    </row>
    <row r="147" spans="1:65" s="1" customFormat="1" ht="24.2" customHeight="1">
      <c r="A147" s="34"/>
      <c r="B147" s="35"/>
      <c r="C147" s="192" t="s">
        <v>290</v>
      </c>
      <c r="D147" s="192" t="s">
        <v>173</v>
      </c>
      <c r="E147" s="193" t="s">
        <v>2863</v>
      </c>
      <c r="F147" s="194" t="s">
        <v>2864</v>
      </c>
      <c r="G147" s="195" t="s">
        <v>198</v>
      </c>
      <c r="H147" s="196">
        <v>0.18</v>
      </c>
      <c r="I147" s="197">
        <v>3163</v>
      </c>
      <c r="J147" s="196">
        <f t="shared" si="10"/>
        <v>569.34</v>
      </c>
      <c r="K147" s="194" t="s">
        <v>177</v>
      </c>
      <c r="L147" s="39"/>
      <c r="M147" s="198" t="s">
        <v>1</v>
      </c>
      <c r="N147" s="199" t="s">
        <v>42</v>
      </c>
      <c r="O147" s="71"/>
      <c r="P147" s="200">
        <f t="shared" si="11"/>
        <v>0</v>
      </c>
      <c r="Q147" s="200">
        <v>0</v>
      </c>
      <c r="R147" s="200">
        <f t="shared" si="12"/>
        <v>0</v>
      </c>
      <c r="S147" s="200">
        <v>0</v>
      </c>
      <c r="T147" s="201">
        <f t="shared" si="1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2" t="s">
        <v>264</v>
      </c>
      <c r="AT147" s="202" t="s">
        <v>173</v>
      </c>
      <c r="AU147" s="202" t="s">
        <v>87</v>
      </c>
      <c r="AY147" s="17" t="s">
        <v>171</v>
      </c>
      <c r="BE147" s="203">
        <f t="shared" si="14"/>
        <v>569.34</v>
      </c>
      <c r="BF147" s="203">
        <f t="shared" si="15"/>
        <v>0</v>
      </c>
      <c r="BG147" s="203">
        <f t="shared" si="16"/>
        <v>0</v>
      </c>
      <c r="BH147" s="203">
        <f t="shared" si="17"/>
        <v>0</v>
      </c>
      <c r="BI147" s="203">
        <f t="shared" si="18"/>
        <v>0</v>
      </c>
      <c r="BJ147" s="17" t="s">
        <v>85</v>
      </c>
      <c r="BK147" s="203">
        <f t="shared" si="19"/>
        <v>569.34</v>
      </c>
      <c r="BL147" s="17" t="s">
        <v>264</v>
      </c>
      <c r="BM147" s="202" t="s">
        <v>2865</v>
      </c>
    </row>
    <row r="148" spans="1:65" s="11" customFormat="1" ht="22.9" customHeight="1">
      <c r="B148" s="176"/>
      <c r="C148" s="177"/>
      <c r="D148" s="178" t="s">
        <v>76</v>
      </c>
      <c r="E148" s="190" t="s">
        <v>2866</v>
      </c>
      <c r="F148" s="190" t="s">
        <v>2867</v>
      </c>
      <c r="G148" s="177"/>
      <c r="H148" s="177"/>
      <c r="I148" s="180"/>
      <c r="J148" s="191">
        <f>BK148</f>
        <v>57902.07</v>
      </c>
      <c r="K148" s="177"/>
      <c r="L148" s="182"/>
      <c r="M148" s="183"/>
      <c r="N148" s="184"/>
      <c r="O148" s="184"/>
      <c r="P148" s="185">
        <f>SUM(P149:P159)</f>
        <v>0</v>
      </c>
      <c r="Q148" s="184"/>
      <c r="R148" s="185">
        <f>SUM(R149:R159)</f>
        <v>3.0329999999999996E-2</v>
      </c>
      <c r="S148" s="184"/>
      <c r="T148" s="186">
        <f>SUM(T149:T159)</f>
        <v>0</v>
      </c>
      <c r="AR148" s="187" t="s">
        <v>87</v>
      </c>
      <c r="AT148" s="188" t="s">
        <v>76</v>
      </c>
      <c r="AU148" s="188" t="s">
        <v>85</v>
      </c>
      <c r="AY148" s="187" t="s">
        <v>171</v>
      </c>
      <c r="BK148" s="189">
        <f>SUM(BK149:BK159)</f>
        <v>57902.07</v>
      </c>
    </row>
    <row r="149" spans="1:65" s="1" customFormat="1" ht="24.2" customHeight="1">
      <c r="A149" s="34"/>
      <c r="B149" s="35"/>
      <c r="C149" s="192" t="s">
        <v>7</v>
      </c>
      <c r="D149" s="192" t="s">
        <v>173</v>
      </c>
      <c r="E149" s="193" t="s">
        <v>2868</v>
      </c>
      <c r="F149" s="194" t="s">
        <v>2869</v>
      </c>
      <c r="G149" s="195" t="s">
        <v>308</v>
      </c>
      <c r="H149" s="196">
        <v>6</v>
      </c>
      <c r="I149" s="197">
        <v>360</v>
      </c>
      <c r="J149" s="196">
        <f t="shared" ref="J149:J159" si="20">ROUND(I149*H149,2)</f>
        <v>2160</v>
      </c>
      <c r="K149" s="194" t="s">
        <v>177</v>
      </c>
      <c r="L149" s="39"/>
      <c r="M149" s="198" t="s">
        <v>1</v>
      </c>
      <c r="N149" s="199" t="s">
        <v>42</v>
      </c>
      <c r="O149" s="71"/>
      <c r="P149" s="200">
        <f t="shared" ref="P149:P159" si="21">O149*H149</f>
        <v>0</v>
      </c>
      <c r="Q149" s="200">
        <v>2.4000000000000001E-4</v>
      </c>
      <c r="R149" s="200">
        <f t="shared" ref="R149:R159" si="22">Q149*H149</f>
        <v>1.4400000000000001E-3</v>
      </c>
      <c r="S149" s="200">
        <v>0</v>
      </c>
      <c r="T149" s="201">
        <f t="shared" ref="T149:T159" si="23"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2" t="s">
        <v>264</v>
      </c>
      <c r="AT149" s="202" t="s">
        <v>173</v>
      </c>
      <c r="AU149" s="202" t="s">
        <v>87</v>
      </c>
      <c r="AY149" s="17" t="s">
        <v>171</v>
      </c>
      <c r="BE149" s="203">
        <f t="shared" ref="BE149:BE159" si="24">IF(N149="základní",J149,0)</f>
        <v>2160</v>
      </c>
      <c r="BF149" s="203">
        <f t="shared" ref="BF149:BF159" si="25">IF(N149="snížená",J149,0)</f>
        <v>0</v>
      </c>
      <c r="BG149" s="203">
        <f t="shared" ref="BG149:BG159" si="26">IF(N149="zákl. přenesená",J149,0)</f>
        <v>0</v>
      </c>
      <c r="BH149" s="203">
        <f t="shared" ref="BH149:BH159" si="27">IF(N149="sníž. přenesená",J149,0)</f>
        <v>0</v>
      </c>
      <c r="BI149" s="203">
        <f t="shared" ref="BI149:BI159" si="28">IF(N149="nulová",J149,0)</f>
        <v>0</v>
      </c>
      <c r="BJ149" s="17" t="s">
        <v>85</v>
      </c>
      <c r="BK149" s="203">
        <f t="shared" ref="BK149:BK159" si="29">ROUND(I149*H149,2)</f>
        <v>2160</v>
      </c>
      <c r="BL149" s="17" t="s">
        <v>264</v>
      </c>
      <c r="BM149" s="202" t="s">
        <v>2870</v>
      </c>
    </row>
    <row r="150" spans="1:65" s="1" customFormat="1" ht="24.2" customHeight="1">
      <c r="A150" s="34"/>
      <c r="B150" s="35"/>
      <c r="C150" s="192" t="s">
        <v>301</v>
      </c>
      <c r="D150" s="192" t="s">
        <v>173</v>
      </c>
      <c r="E150" s="193" t="s">
        <v>2871</v>
      </c>
      <c r="F150" s="194" t="s">
        <v>2872</v>
      </c>
      <c r="G150" s="195" t="s">
        <v>308</v>
      </c>
      <c r="H150" s="196">
        <v>16</v>
      </c>
      <c r="I150" s="197">
        <v>1071</v>
      </c>
      <c r="J150" s="196">
        <f t="shared" si="20"/>
        <v>17136</v>
      </c>
      <c r="K150" s="194" t="s">
        <v>177</v>
      </c>
      <c r="L150" s="39"/>
      <c r="M150" s="198" t="s">
        <v>1</v>
      </c>
      <c r="N150" s="199" t="s">
        <v>42</v>
      </c>
      <c r="O150" s="71"/>
      <c r="P150" s="200">
        <f t="shared" si="21"/>
        <v>0</v>
      </c>
      <c r="Q150" s="200">
        <v>3.6999999999999999E-4</v>
      </c>
      <c r="R150" s="200">
        <f t="shared" si="22"/>
        <v>5.9199999999999999E-3</v>
      </c>
      <c r="S150" s="200">
        <v>0</v>
      </c>
      <c r="T150" s="201">
        <f t="shared" si="2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2" t="s">
        <v>264</v>
      </c>
      <c r="AT150" s="202" t="s">
        <v>173</v>
      </c>
      <c r="AU150" s="202" t="s">
        <v>87</v>
      </c>
      <c r="AY150" s="17" t="s">
        <v>171</v>
      </c>
      <c r="BE150" s="203">
        <f t="shared" si="24"/>
        <v>17136</v>
      </c>
      <c r="BF150" s="203">
        <f t="shared" si="25"/>
        <v>0</v>
      </c>
      <c r="BG150" s="203">
        <f t="shared" si="26"/>
        <v>0</v>
      </c>
      <c r="BH150" s="203">
        <f t="shared" si="27"/>
        <v>0</v>
      </c>
      <c r="BI150" s="203">
        <f t="shared" si="28"/>
        <v>0</v>
      </c>
      <c r="BJ150" s="17" t="s">
        <v>85</v>
      </c>
      <c r="BK150" s="203">
        <f t="shared" si="29"/>
        <v>17136</v>
      </c>
      <c r="BL150" s="17" t="s">
        <v>264</v>
      </c>
      <c r="BM150" s="202" t="s">
        <v>2873</v>
      </c>
    </row>
    <row r="151" spans="1:65" s="1" customFormat="1" ht="21.75" customHeight="1">
      <c r="A151" s="34"/>
      <c r="B151" s="35"/>
      <c r="C151" s="192" t="s">
        <v>305</v>
      </c>
      <c r="D151" s="192" t="s">
        <v>173</v>
      </c>
      <c r="E151" s="193" t="s">
        <v>2874</v>
      </c>
      <c r="F151" s="194" t="s">
        <v>2875</v>
      </c>
      <c r="G151" s="195" t="s">
        <v>308</v>
      </c>
      <c r="H151" s="196">
        <v>1</v>
      </c>
      <c r="I151" s="197">
        <v>650</v>
      </c>
      <c r="J151" s="196">
        <f t="shared" si="20"/>
        <v>650</v>
      </c>
      <c r="K151" s="194" t="s">
        <v>177</v>
      </c>
      <c r="L151" s="39"/>
      <c r="M151" s="198" t="s">
        <v>1</v>
      </c>
      <c r="N151" s="199" t="s">
        <v>42</v>
      </c>
      <c r="O151" s="71"/>
      <c r="P151" s="200">
        <f t="shared" si="21"/>
        <v>0</v>
      </c>
      <c r="Q151" s="200">
        <v>5.2999999999999998E-4</v>
      </c>
      <c r="R151" s="200">
        <f t="shared" si="22"/>
        <v>5.2999999999999998E-4</v>
      </c>
      <c r="S151" s="200">
        <v>0</v>
      </c>
      <c r="T151" s="201">
        <f t="shared" si="2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264</v>
      </c>
      <c r="AT151" s="202" t="s">
        <v>173</v>
      </c>
      <c r="AU151" s="202" t="s">
        <v>87</v>
      </c>
      <c r="AY151" s="17" t="s">
        <v>171</v>
      </c>
      <c r="BE151" s="203">
        <f t="shared" si="24"/>
        <v>650</v>
      </c>
      <c r="BF151" s="203">
        <f t="shared" si="25"/>
        <v>0</v>
      </c>
      <c r="BG151" s="203">
        <f t="shared" si="26"/>
        <v>0</v>
      </c>
      <c r="BH151" s="203">
        <f t="shared" si="27"/>
        <v>0</v>
      </c>
      <c r="BI151" s="203">
        <f t="shared" si="28"/>
        <v>0</v>
      </c>
      <c r="BJ151" s="17" t="s">
        <v>85</v>
      </c>
      <c r="BK151" s="203">
        <f t="shared" si="29"/>
        <v>650</v>
      </c>
      <c r="BL151" s="17" t="s">
        <v>264</v>
      </c>
      <c r="BM151" s="202" t="s">
        <v>2876</v>
      </c>
    </row>
    <row r="152" spans="1:65" s="1" customFormat="1" ht="24.2" customHeight="1">
      <c r="A152" s="34"/>
      <c r="B152" s="35"/>
      <c r="C152" s="192" t="s">
        <v>312</v>
      </c>
      <c r="D152" s="192" t="s">
        <v>173</v>
      </c>
      <c r="E152" s="193" t="s">
        <v>2877</v>
      </c>
      <c r="F152" s="194" t="s">
        <v>2878</v>
      </c>
      <c r="G152" s="195" t="s">
        <v>308</v>
      </c>
      <c r="H152" s="196">
        <v>16</v>
      </c>
      <c r="I152" s="197">
        <v>939</v>
      </c>
      <c r="J152" s="196">
        <f t="shared" si="20"/>
        <v>15024</v>
      </c>
      <c r="K152" s="194" t="s">
        <v>177</v>
      </c>
      <c r="L152" s="39"/>
      <c r="M152" s="198" t="s">
        <v>1</v>
      </c>
      <c r="N152" s="199" t="s">
        <v>42</v>
      </c>
      <c r="O152" s="71"/>
      <c r="P152" s="200">
        <f t="shared" si="21"/>
        <v>0</v>
      </c>
      <c r="Q152" s="200">
        <v>6.9999999999999999E-4</v>
      </c>
      <c r="R152" s="200">
        <f t="shared" si="22"/>
        <v>1.12E-2</v>
      </c>
      <c r="S152" s="200">
        <v>0</v>
      </c>
      <c r="T152" s="201">
        <f t="shared" si="2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2" t="s">
        <v>264</v>
      </c>
      <c r="AT152" s="202" t="s">
        <v>173</v>
      </c>
      <c r="AU152" s="202" t="s">
        <v>87</v>
      </c>
      <c r="AY152" s="17" t="s">
        <v>171</v>
      </c>
      <c r="BE152" s="203">
        <f t="shared" si="24"/>
        <v>15024</v>
      </c>
      <c r="BF152" s="203">
        <f t="shared" si="25"/>
        <v>0</v>
      </c>
      <c r="BG152" s="203">
        <f t="shared" si="26"/>
        <v>0</v>
      </c>
      <c r="BH152" s="203">
        <f t="shared" si="27"/>
        <v>0</v>
      </c>
      <c r="BI152" s="203">
        <f t="shared" si="28"/>
        <v>0</v>
      </c>
      <c r="BJ152" s="17" t="s">
        <v>85</v>
      </c>
      <c r="BK152" s="203">
        <f t="shared" si="29"/>
        <v>15024</v>
      </c>
      <c r="BL152" s="17" t="s">
        <v>264</v>
      </c>
      <c r="BM152" s="202" t="s">
        <v>2879</v>
      </c>
    </row>
    <row r="153" spans="1:65" s="1" customFormat="1" ht="24.2" customHeight="1">
      <c r="A153" s="34"/>
      <c r="B153" s="35"/>
      <c r="C153" s="192" t="s">
        <v>318</v>
      </c>
      <c r="D153" s="192" t="s">
        <v>173</v>
      </c>
      <c r="E153" s="193" t="s">
        <v>2880</v>
      </c>
      <c r="F153" s="194" t="s">
        <v>2881</v>
      </c>
      <c r="G153" s="195" t="s">
        <v>308</v>
      </c>
      <c r="H153" s="196">
        <v>16</v>
      </c>
      <c r="I153" s="197">
        <v>673</v>
      </c>
      <c r="J153" s="196">
        <f t="shared" si="20"/>
        <v>10768</v>
      </c>
      <c r="K153" s="194" t="s">
        <v>177</v>
      </c>
      <c r="L153" s="39"/>
      <c r="M153" s="198" t="s">
        <v>1</v>
      </c>
      <c r="N153" s="199" t="s">
        <v>42</v>
      </c>
      <c r="O153" s="71"/>
      <c r="P153" s="200">
        <f t="shared" si="21"/>
        <v>0</v>
      </c>
      <c r="Q153" s="200">
        <v>2.4000000000000001E-4</v>
      </c>
      <c r="R153" s="200">
        <f t="shared" si="22"/>
        <v>3.8400000000000001E-3</v>
      </c>
      <c r="S153" s="200">
        <v>0</v>
      </c>
      <c r="T153" s="201">
        <f t="shared" si="2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2" t="s">
        <v>264</v>
      </c>
      <c r="AT153" s="202" t="s">
        <v>173</v>
      </c>
      <c r="AU153" s="202" t="s">
        <v>87</v>
      </c>
      <c r="AY153" s="17" t="s">
        <v>171</v>
      </c>
      <c r="BE153" s="203">
        <f t="shared" si="24"/>
        <v>10768</v>
      </c>
      <c r="BF153" s="203">
        <f t="shared" si="25"/>
        <v>0</v>
      </c>
      <c r="BG153" s="203">
        <f t="shared" si="26"/>
        <v>0</v>
      </c>
      <c r="BH153" s="203">
        <f t="shared" si="27"/>
        <v>0</v>
      </c>
      <c r="BI153" s="203">
        <f t="shared" si="28"/>
        <v>0</v>
      </c>
      <c r="BJ153" s="17" t="s">
        <v>85</v>
      </c>
      <c r="BK153" s="203">
        <f t="shared" si="29"/>
        <v>10768</v>
      </c>
      <c r="BL153" s="17" t="s">
        <v>264</v>
      </c>
      <c r="BM153" s="202" t="s">
        <v>2882</v>
      </c>
    </row>
    <row r="154" spans="1:65" s="1" customFormat="1" ht="24.2" customHeight="1">
      <c r="A154" s="34"/>
      <c r="B154" s="35"/>
      <c r="C154" s="192" t="s">
        <v>324</v>
      </c>
      <c r="D154" s="192" t="s">
        <v>173</v>
      </c>
      <c r="E154" s="193" t="s">
        <v>2883</v>
      </c>
      <c r="F154" s="194" t="s">
        <v>2884</v>
      </c>
      <c r="G154" s="195" t="s">
        <v>308</v>
      </c>
      <c r="H154" s="196">
        <v>2</v>
      </c>
      <c r="I154" s="197">
        <v>318</v>
      </c>
      <c r="J154" s="196">
        <f t="shared" si="20"/>
        <v>636</v>
      </c>
      <c r="K154" s="194" t="s">
        <v>177</v>
      </c>
      <c r="L154" s="39"/>
      <c r="M154" s="198" t="s">
        <v>1</v>
      </c>
      <c r="N154" s="199" t="s">
        <v>42</v>
      </c>
      <c r="O154" s="71"/>
      <c r="P154" s="200">
        <f t="shared" si="21"/>
        <v>0</v>
      </c>
      <c r="Q154" s="200">
        <v>2.2000000000000001E-4</v>
      </c>
      <c r="R154" s="200">
        <f t="shared" si="22"/>
        <v>4.4000000000000002E-4</v>
      </c>
      <c r="S154" s="200">
        <v>0</v>
      </c>
      <c r="T154" s="201">
        <f t="shared" si="2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2" t="s">
        <v>264</v>
      </c>
      <c r="AT154" s="202" t="s">
        <v>173</v>
      </c>
      <c r="AU154" s="202" t="s">
        <v>87</v>
      </c>
      <c r="AY154" s="17" t="s">
        <v>171</v>
      </c>
      <c r="BE154" s="203">
        <f t="shared" si="24"/>
        <v>636</v>
      </c>
      <c r="BF154" s="203">
        <f t="shared" si="25"/>
        <v>0</v>
      </c>
      <c r="BG154" s="203">
        <f t="shared" si="26"/>
        <v>0</v>
      </c>
      <c r="BH154" s="203">
        <f t="shared" si="27"/>
        <v>0</v>
      </c>
      <c r="BI154" s="203">
        <f t="shared" si="28"/>
        <v>0</v>
      </c>
      <c r="BJ154" s="17" t="s">
        <v>85</v>
      </c>
      <c r="BK154" s="203">
        <f t="shared" si="29"/>
        <v>636</v>
      </c>
      <c r="BL154" s="17" t="s">
        <v>264</v>
      </c>
      <c r="BM154" s="202" t="s">
        <v>2885</v>
      </c>
    </row>
    <row r="155" spans="1:65" s="1" customFormat="1" ht="21.75" customHeight="1">
      <c r="A155" s="34"/>
      <c r="B155" s="35"/>
      <c r="C155" s="192" t="s">
        <v>328</v>
      </c>
      <c r="D155" s="192" t="s">
        <v>173</v>
      </c>
      <c r="E155" s="193" t="s">
        <v>2886</v>
      </c>
      <c r="F155" s="194" t="s">
        <v>2887</v>
      </c>
      <c r="G155" s="195" t="s">
        <v>308</v>
      </c>
      <c r="H155" s="196">
        <v>1</v>
      </c>
      <c r="I155" s="197">
        <v>672</v>
      </c>
      <c r="J155" s="196">
        <f t="shared" si="20"/>
        <v>672</v>
      </c>
      <c r="K155" s="194" t="s">
        <v>1</v>
      </c>
      <c r="L155" s="39"/>
      <c r="M155" s="198" t="s">
        <v>1</v>
      </c>
      <c r="N155" s="199" t="s">
        <v>42</v>
      </c>
      <c r="O155" s="71"/>
      <c r="P155" s="200">
        <f t="shared" si="21"/>
        <v>0</v>
      </c>
      <c r="Q155" s="200">
        <v>5.6999999999999998E-4</v>
      </c>
      <c r="R155" s="200">
        <f t="shared" si="22"/>
        <v>5.6999999999999998E-4</v>
      </c>
      <c r="S155" s="200">
        <v>0</v>
      </c>
      <c r="T155" s="201">
        <f t="shared" si="2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264</v>
      </c>
      <c r="AT155" s="202" t="s">
        <v>173</v>
      </c>
      <c r="AU155" s="202" t="s">
        <v>87</v>
      </c>
      <c r="AY155" s="17" t="s">
        <v>171</v>
      </c>
      <c r="BE155" s="203">
        <f t="shared" si="24"/>
        <v>672</v>
      </c>
      <c r="BF155" s="203">
        <f t="shared" si="25"/>
        <v>0</v>
      </c>
      <c r="BG155" s="203">
        <f t="shared" si="26"/>
        <v>0</v>
      </c>
      <c r="BH155" s="203">
        <f t="shared" si="27"/>
        <v>0</v>
      </c>
      <c r="BI155" s="203">
        <f t="shared" si="28"/>
        <v>0</v>
      </c>
      <c r="BJ155" s="17" t="s">
        <v>85</v>
      </c>
      <c r="BK155" s="203">
        <f t="shared" si="29"/>
        <v>672</v>
      </c>
      <c r="BL155" s="17" t="s">
        <v>264</v>
      </c>
      <c r="BM155" s="202" t="s">
        <v>2888</v>
      </c>
    </row>
    <row r="156" spans="1:65" s="1" customFormat="1" ht="21.75" customHeight="1">
      <c r="A156" s="34"/>
      <c r="B156" s="35"/>
      <c r="C156" s="192" t="s">
        <v>332</v>
      </c>
      <c r="D156" s="192" t="s">
        <v>173</v>
      </c>
      <c r="E156" s="193" t="s">
        <v>2889</v>
      </c>
      <c r="F156" s="194" t="s">
        <v>2890</v>
      </c>
      <c r="G156" s="195" t="s">
        <v>308</v>
      </c>
      <c r="H156" s="196">
        <v>4</v>
      </c>
      <c r="I156" s="197">
        <v>776</v>
      </c>
      <c r="J156" s="196">
        <f t="shared" si="20"/>
        <v>3104</v>
      </c>
      <c r="K156" s="194" t="s">
        <v>177</v>
      </c>
      <c r="L156" s="39"/>
      <c r="M156" s="198" t="s">
        <v>1</v>
      </c>
      <c r="N156" s="199" t="s">
        <v>42</v>
      </c>
      <c r="O156" s="71"/>
      <c r="P156" s="200">
        <f t="shared" si="21"/>
        <v>0</v>
      </c>
      <c r="Q156" s="200">
        <v>5.0000000000000001E-4</v>
      </c>
      <c r="R156" s="200">
        <f t="shared" si="22"/>
        <v>2E-3</v>
      </c>
      <c r="S156" s="200">
        <v>0</v>
      </c>
      <c r="T156" s="201">
        <f t="shared" si="2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2" t="s">
        <v>264</v>
      </c>
      <c r="AT156" s="202" t="s">
        <v>173</v>
      </c>
      <c r="AU156" s="202" t="s">
        <v>87</v>
      </c>
      <c r="AY156" s="17" t="s">
        <v>171</v>
      </c>
      <c r="BE156" s="203">
        <f t="shared" si="24"/>
        <v>3104</v>
      </c>
      <c r="BF156" s="203">
        <f t="shared" si="25"/>
        <v>0</v>
      </c>
      <c r="BG156" s="203">
        <f t="shared" si="26"/>
        <v>0</v>
      </c>
      <c r="BH156" s="203">
        <f t="shared" si="27"/>
        <v>0</v>
      </c>
      <c r="BI156" s="203">
        <f t="shared" si="28"/>
        <v>0</v>
      </c>
      <c r="BJ156" s="17" t="s">
        <v>85</v>
      </c>
      <c r="BK156" s="203">
        <f t="shared" si="29"/>
        <v>3104</v>
      </c>
      <c r="BL156" s="17" t="s">
        <v>264</v>
      </c>
      <c r="BM156" s="202" t="s">
        <v>2891</v>
      </c>
    </row>
    <row r="157" spans="1:65" s="1" customFormat="1" ht="37.9" customHeight="1">
      <c r="A157" s="34"/>
      <c r="B157" s="35"/>
      <c r="C157" s="192" t="s">
        <v>338</v>
      </c>
      <c r="D157" s="192" t="s">
        <v>173</v>
      </c>
      <c r="E157" s="193" t="s">
        <v>2892</v>
      </c>
      <c r="F157" s="194" t="s">
        <v>2893</v>
      </c>
      <c r="G157" s="195" t="s">
        <v>308</v>
      </c>
      <c r="H157" s="196">
        <v>1</v>
      </c>
      <c r="I157" s="197">
        <v>3520</v>
      </c>
      <c r="J157" s="196">
        <f t="shared" si="20"/>
        <v>3520</v>
      </c>
      <c r="K157" s="194" t="s">
        <v>1</v>
      </c>
      <c r="L157" s="39"/>
      <c r="M157" s="198" t="s">
        <v>1</v>
      </c>
      <c r="N157" s="199" t="s">
        <v>42</v>
      </c>
      <c r="O157" s="71"/>
      <c r="P157" s="200">
        <f t="shared" si="21"/>
        <v>0</v>
      </c>
      <c r="Q157" s="200">
        <v>1.4499999999999999E-3</v>
      </c>
      <c r="R157" s="200">
        <f t="shared" si="22"/>
        <v>1.4499999999999999E-3</v>
      </c>
      <c r="S157" s="200">
        <v>0</v>
      </c>
      <c r="T157" s="201">
        <f t="shared" si="2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264</v>
      </c>
      <c r="AT157" s="202" t="s">
        <v>173</v>
      </c>
      <c r="AU157" s="202" t="s">
        <v>87</v>
      </c>
      <c r="AY157" s="17" t="s">
        <v>171</v>
      </c>
      <c r="BE157" s="203">
        <f t="shared" si="24"/>
        <v>3520</v>
      </c>
      <c r="BF157" s="203">
        <f t="shared" si="25"/>
        <v>0</v>
      </c>
      <c r="BG157" s="203">
        <f t="shared" si="26"/>
        <v>0</v>
      </c>
      <c r="BH157" s="203">
        <f t="shared" si="27"/>
        <v>0</v>
      </c>
      <c r="BI157" s="203">
        <f t="shared" si="28"/>
        <v>0</v>
      </c>
      <c r="BJ157" s="17" t="s">
        <v>85</v>
      </c>
      <c r="BK157" s="203">
        <f t="shared" si="29"/>
        <v>3520</v>
      </c>
      <c r="BL157" s="17" t="s">
        <v>264</v>
      </c>
      <c r="BM157" s="202" t="s">
        <v>2894</v>
      </c>
    </row>
    <row r="158" spans="1:65" s="1" customFormat="1" ht="24.2" customHeight="1">
      <c r="A158" s="34"/>
      <c r="B158" s="35"/>
      <c r="C158" s="192" t="s">
        <v>348</v>
      </c>
      <c r="D158" s="192" t="s">
        <v>173</v>
      </c>
      <c r="E158" s="193" t="s">
        <v>2895</v>
      </c>
      <c r="F158" s="194" t="s">
        <v>2896</v>
      </c>
      <c r="G158" s="195" t="s">
        <v>308</v>
      </c>
      <c r="H158" s="196">
        <v>2</v>
      </c>
      <c r="I158" s="197">
        <v>2097</v>
      </c>
      <c r="J158" s="196">
        <f t="shared" si="20"/>
        <v>4194</v>
      </c>
      <c r="K158" s="194" t="s">
        <v>1</v>
      </c>
      <c r="L158" s="39"/>
      <c r="M158" s="198" t="s">
        <v>1</v>
      </c>
      <c r="N158" s="199" t="s">
        <v>42</v>
      </c>
      <c r="O158" s="71"/>
      <c r="P158" s="200">
        <f t="shared" si="21"/>
        <v>0</v>
      </c>
      <c r="Q158" s="200">
        <v>1.47E-3</v>
      </c>
      <c r="R158" s="200">
        <f t="shared" si="22"/>
        <v>2.9399999999999999E-3</v>
      </c>
      <c r="S158" s="200">
        <v>0</v>
      </c>
      <c r="T158" s="201">
        <f t="shared" si="23"/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2" t="s">
        <v>264</v>
      </c>
      <c r="AT158" s="202" t="s">
        <v>173</v>
      </c>
      <c r="AU158" s="202" t="s">
        <v>87</v>
      </c>
      <c r="AY158" s="17" t="s">
        <v>171</v>
      </c>
      <c r="BE158" s="203">
        <f t="shared" si="24"/>
        <v>4194</v>
      </c>
      <c r="BF158" s="203">
        <f t="shared" si="25"/>
        <v>0</v>
      </c>
      <c r="BG158" s="203">
        <f t="shared" si="26"/>
        <v>0</v>
      </c>
      <c r="BH158" s="203">
        <f t="shared" si="27"/>
        <v>0</v>
      </c>
      <c r="BI158" s="203">
        <f t="shared" si="28"/>
        <v>0</v>
      </c>
      <c r="BJ158" s="17" t="s">
        <v>85</v>
      </c>
      <c r="BK158" s="203">
        <f t="shared" si="29"/>
        <v>4194</v>
      </c>
      <c r="BL158" s="17" t="s">
        <v>264</v>
      </c>
      <c r="BM158" s="202" t="s">
        <v>2897</v>
      </c>
    </row>
    <row r="159" spans="1:65" s="1" customFormat="1" ht="24.2" customHeight="1">
      <c r="A159" s="34"/>
      <c r="B159" s="35"/>
      <c r="C159" s="192" t="s">
        <v>355</v>
      </c>
      <c r="D159" s="192" t="s">
        <v>173</v>
      </c>
      <c r="E159" s="193" t="s">
        <v>2898</v>
      </c>
      <c r="F159" s="194" t="s">
        <v>2899</v>
      </c>
      <c r="G159" s="195" t="s">
        <v>198</v>
      </c>
      <c r="H159" s="196">
        <v>0.03</v>
      </c>
      <c r="I159" s="197">
        <v>1269</v>
      </c>
      <c r="J159" s="196">
        <f t="shared" si="20"/>
        <v>38.07</v>
      </c>
      <c r="K159" s="194" t="s">
        <v>177</v>
      </c>
      <c r="L159" s="39"/>
      <c r="M159" s="198" t="s">
        <v>1</v>
      </c>
      <c r="N159" s="199" t="s">
        <v>42</v>
      </c>
      <c r="O159" s="71"/>
      <c r="P159" s="200">
        <f t="shared" si="21"/>
        <v>0</v>
      </c>
      <c r="Q159" s="200">
        <v>0</v>
      </c>
      <c r="R159" s="200">
        <f t="shared" si="22"/>
        <v>0</v>
      </c>
      <c r="S159" s="200">
        <v>0</v>
      </c>
      <c r="T159" s="201">
        <f t="shared" si="2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2" t="s">
        <v>264</v>
      </c>
      <c r="AT159" s="202" t="s">
        <v>173</v>
      </c>
      <c r="AU159" s="202" t="s">
        <v>87</v>
      </c>
      <c r="AY159" s="17" t="s">
        <v>171</v>
      </c>
      <c r="BE159" s="203">
        <f t="shared" si="24"/>
        <v>38.07</v>
      </c>
      <c r="BF159" s="203">
        <f t="shared" si="25"/>
        <v>0</v>
      </c>
      <c r="BG159" s="203">
        <f t="shared" si="26"/>
        <v>0</v>
      </c>
      <c r="BH159" s="203">
        <f t="shared" si="27"/>
        <v>0</v>
      </c>
      <c r="BI159" s="203">
        <f t="shared" si="28"/>
        <v>0</v>
      </c>
      <c r="BJ159" s="17" t="s">
        <v>85</v>
      </c>
      <c r="BK159" s="203">
        <f t="shared" si="29"/>
        <v>38.07</v>
      </c>
      <c r="BL159" s="17" t="s">
        <v>264</v>
      </c>
      <c r="BM159" s="202" t="s">
        <v>2900</v>
      </c>
    </row>
    <row r="160" spans="1:65" s="11" customFormat="1" ht="22.9" customHeight="1">
      <c r="B160" s="176"/>
      <c r="C160" s="177"/>
      <c r="D160" s="178" t="s">
        <v>76</v>
      </c>
      <c r="E160" s="190" t="s">
        <v>2901</v>
      </c>
      <c r="F160" s="190" t="s">
        <v>2902</v>
      </c>
      <c r="G160" s="177"/>
      <c r="H160" s="177"/>
      <c r="I160" s="180"/>
      <c r="J160" s="191">
        <f>BK160</f>
        <v>178849.77</v>
      </c>
      <c r="K160" s="177"/>
      <c r="L160" s="182"/>
      <c r="M160" s="183"/>
      <c r="N160" s="184"/>
      <c r="O160" s="184"/>
      <c r="P160" s="185">
        <f>SUM(P161:P166)</f>
        <v>0</v>
      </c>
      <c r="Q160" s="184"/>
      <c r="R160" s="185">
        <f>SUM(R161:R166)</f>
        <v>0.52938000000000007</v>
      </c>
      <c r="S160" s="184"/>
      <c r="T160" s="186">
        <f>SUM(T161:T166)</f>
        <v>0</v>
      </c>
      <c r="AR160" s="187" t="s">
        <v>87</v>
      </c>
      <c r="AT160" s="188" t="s">
        <v>76</v>
      </c>
      <c r="AU160" s="188" t="s">
        <v>85</v>
      </c>
      <c r="AY160" s="187" t="s">
        <v>171</v>
      </c>
      <c r="BK160" s="189">
        <f>SUM(BK161:BK166)</f>
        <v>178849.77</v>
      </c>
    </row>
    <row r="161" spans="1:65" s="1" customFormat="1" ht="37.9" customHeight="1">
      <c r="A161" s="34"/>
      <c r="B161" s="35"/>
      <c r="C161" s="192" t="s">
        <v>360</v>
      </c>
      <c r="D161" s="192" t="s">
        <v>173</v>
      </c>
      <c r="E161" s="193" t="s">
        <v>2903</v>
      </c>
      <c r="F161" s="194" t="s">
        <v>2904</v>
      </c>
      <c r="G161" s="195" t="s">
        <v>308</v>
      </c>
      <c r="H161" s="196">
        <v>3</v>
      </c>
      <c r="I161" s="197">
        <v>7640</v>
      </c>
      <c r="J161" s="196">
        <f t="shared" ref="J161:J166" si="30">ROUND(I161*H161,2)</f>
        <v>22920</v>
      </c>
      <c r="K161" s="194" t="s">
        <v>177</v>
      </c>
      <c r="L161" s="39"/>
      <c r="M161" s="198" t="s">
        <v>1</v>
      </c>
      <c r="N161" s="199" t="s">
        <v>42</v>
      </c>
      <c r="O161" s="71"/>
      <c r="P161" s="200">
        <f t="shared" ref="P161:P166" si="31">O161*H161</f>
        <v>0</v>
      </c>
      <c r="Q161" s="200">
        <v>1.34E-2</v>
      </c>
      <c r="R161" s="200">
        <f t="shared" ref="R161:R166" si="32">Q161*H161</f>
        <v>4.02E-2</v>
      </c>
      <c r="S161" s="200">
        <v>0</v>
      </c>
      <c r="T161" s="201">
        <f t="shared" ref="T161:T166" si="33"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264</v>
      </c>
      <c r="AT161" s="202" t="s">
        <v>173</v>
      </c>
      <c r="AU161" s="202" t="s">
        <v>87</v>
      </c>
      <c r="AY161" s="17" t="s">
        <v>171</v>
      </c>
      <c r="BE161" s="203">
        <f t="shared" ref="BE161:BE166" si="34">IF(N161="základní",J161,0)</f>
        <v>22920</v>
      </c>
      <c r="BF161" s="203">
        <f t="shared" ref="BF161:BF166" si="35">IF(N161="snížená",J161,0)</f>
        <v>0</v>
      </c>
      <c r="BG161" s="203">
        <f t="shared" ref="BG161:BG166" si="36">IF(N161="zákl. přenesená",J161,0)</f>
        <v>0</v>
      </c>
      <c r="BH161" s="203">
        <f t="shared" ref="BH161:BH166" si="37">IF(N161="sníž. přenesená",J161,0)</f>
        <v>0</v>
      </c>
      <c r="BI161" s="203">
        <f t="shared" ref="BI161:BI166" si="38">IF(N161="nulová",J161,0)</f>
        <v>0</v>
      </c>
      <c r="BJ161" s="17" t="s">
        <v>85</v>
      </c>
      <c r="BK161" s="203">
        <f t="shared" ref="BK161:BK166" si="39">ROUND(I161*H161,2)</f>
        <v>22920</v>
      </c>
      <c r="BL161" s="17" t="s">
        <v>264</v>
      </c>
      <c r="BM161" s="202" t="s">
        <v>2905</v>
      </c>
    </row>
    <row r="162" spans="1:65" s="1" customFormat="1" ht="37.9" customHeight="1">
      <c r="A162" s="34"/>
      <c r="B162" s="35"/>
      <c r="C162" s="192" t="s">
        <v>365</v>
      </c>
      <c r="D162" s="192" t="s">
        <v>173</v>
      </c>
      <c r="E162" s="193" t="s">
        <v>2906</v>
      </c>
      <c r="F162" s="194" t="s">
        <v>2907</v>
      </c>
      <c r="G162" s="195" t="s">
        <v>308</v>
      </c>
      <c r="H162" s="196">
        <v>1</v>
      </c>
      <c r="I162" s="197">
        <v>8556</v>
      </c>
      <c r="J162" s="196">
        <f t="shared" si="30"/>
        <v>8556</v>
      </c>
      <c r="K162" s="194" t="s">
        <v>177</v>
      </c>
      <c r="L162" s="39"/>
      <c r="M162" s="198" t="s">
        <v>1</v>
      </c>
      <c r="N162" s="199" t="s">
        <v>42</v>
      </c>
      <c r="O162" s="71"/>
      <c r="P162" s="200">
        <f t="shared" si="31"/>
        <v>0</v>
      </c>
      <c r="Q162" s="200">
        <v>1.942E-2</v>
      </c>
      <c r="R162" s="200">
        <f t="shared" si="32"/>
        <v>1.942E-2</v>
      </c>
      <c r="S162" s="200">
        <v>0</v>
      </c>
      <c r="T162" s="201">
        <f t="shared" si="3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264</v>
      </c>
      <c r="AT162" s="202" t="s">
        <v>173</v>
      </c>
      <c r="AU162" s="202" t="s">
        <v>87</v>
      </c>
      <c r="AY162" s="17" t="s">
        <v>171</v>
      </c>
      <c r="BE162" s="203">
        <f t="shared" si="34"/>
        <v>8556</v>
      </c>
      <c r="BF162" s="203">
        <f t="shared" si="35"/>
        <v>0</v>
      </c>
      <c r="BG162" s="203">
        <f t="shared" si="36"/>
        <v>0</v>
      </c>
      <c r="BH162" s="203">
        <f t="shared" si="37"/>
        <v>0</v>
      </c>
      <c r="BI162" s="203">
        <f t="shared" si="38"/>
        <v>0</v>
      </c>
      <c r="BJ162" s="17" t="s">
        <v>85</v>
      </c>
      <c r="BK162" s="203">
        <f t="shared" si="39"/>
        <v>8556</v>
      </c>
      <c r="BL162" s="17" t="s">
        <v>264</v>
      </c>
      <c r="BM162" s="202" t="s">
        <v>2908</v>
      </c>
    </row>
    <row r="163" spans="1:65" s="1" customFormat="1" ht="37.9" customHeight="1">
      <c r="A163" s="34"/>
      <c r="B163" s="35"/>
      <c r="C163" s="192" t="s">
        <v>223</v>
      </c>
      <c r="D163" s="192" t="s">
        <v>173</v>
      </c>
      <c r="E163" s="193" t="s">
        <v>2909</v>
      </c>
      <c r="F163" s="194" t="s">
        <v>2910</v>
      </c>
      <c r="G163" s="195" t="s">
        <v>308</v>
      </c>
      <c r="H163" s="196">
        <v>2</v>
      </c>
      <c r="I163" s="197">
        <v>9281</v>
      </c>
      <c r="J163" s="196">
        <f t="shared" si="30"/>
        <v>18562</v>
      </c>
      <c r="K163" s="194" t="s">
        <v>177</v>
      </c>
      <c r="L163" s="39"/>
      <c r="M163" s="198" t="s">
        <v>1</v>
      </c>
      <c r="N163" s="199" t="s">
        <v>42</v>
      </c>
      <c r="O163" s="71"/>
      <c r="P163" s="200">
        <f t="shared" si="31"/>
        <v>0</v>
      </c>
      <c r="Q163" s="200">
        <v>2.1760000000000002E-2</v>
      </c>
      <c r="R163" s="200">
        <f t="shared" si="32"/>
        <v>4.3520000000000003E-2</v>
      </c>
      <c r="S163" s="200">
        <v>0</v>
      </c>
      <c r="T163" s="201">
        <f t="shared" si="3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2" t="s">
        <v>264</v>
      </c>
      <c r="AT163" s="202" t="s">
        <v>173</v>
      </c>
      <c r="AU163" s="202" t="s">
        <v>87</v>
      </c>
      <c r="AY163" s="17" t="s">
        <v>171</v>
      </c>
      <c r="BE163" s="203">
        <f t="shared" si="34"/>
        <v>18562</v>
      </c>
      <c r="BF163" s="203">
        <f t="shared" si="35"/>
        <v>0</v>
      </c>
      <c r="BG163" s="203">
        <f t="shared" si="36"/>
        <v>0</v>
      </c>
      <c r="BH163" s="203">
        <f t="shared" si="37"/>
        <v>0</v>
      </c>
      <c r="BI163" s="203">
        <f t="shared" si="38"/>
        <v>0</v>
      </c>
      <c r="BJ163" s="17" t="s">
        <v>85</v>
      </c>
      <c r="BK163" s="203">
        <f t="shared" si="39"/>
        <v>18562</v>
      </c>
      <c r="BL163" s="17" t="s">
        <v>264</v>
      </c>
      <c r="BM163" s="202" t="s">
        <v>2911</v>
      </c>
    </row>
    <row r="164" spans="1:65" s="1" customFormat="1" ht="37.9" customHeight="1">
      <c r="A164" s="34"/>
      <c r="B164" s="35"/>
      <c r="C164" s="192" t="s">
        <v>377</v>
      </c>
      <c r="D164" s="192" t="s">
        <v>173</v>
      </c>
      <c r="E164" s="193" t="s">
        <v>2912</v>
      </c>
      <c r="F164" s="194" t="s">
        <v>2913</v>
      </c>
      <c r="G164" s="195" t="s">
        <v>308</v>
      </c>
      <c r="H164" s="196">
        <v>9</v>
      </c>
      <c r="I164" s="197">
        <v>12569</v>
      </c>
      <c r="J164" s="196">
        <f t="shared" si="30"/>
        <v>113121</v>
      </c>
      <c r="K164" s="194" t="s">
        <v>177</v>
      </c>
      <c r="L164" s="39"/>
      <c r="M164" s="198" t="s">
        <v>1</v>
      </c>
      <c r="N164" s="199" t="s">
        <v>42</v>
      </c>
      <c r="O164" s="71"/>
      <c r="P164" s="200">
        <f t="shared" si="31"/>
        <v>0</v>
      </c>
      <c r="Q164" s="200">
        <v>4.1320000000000003E-2</v>
      </c>
      <c r="R164" s="200">
        <f t="shared" si="32"/>
        <v>0.37188000000000004</v>
      </c>
      <c r="S164" s="200">
        <v>0</v>
      </c>
      <c r="T164" s="201">
        <f t="shared" si="3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2" t="s">
        <v>264</v>
      </c>
      <c r="AT164" s="202" t="s">
        <v>173</v>
      </c>
      <c r="AU164" s="202" t="s">
        <v>87</v>
      </c>
      <c r="AY164" s="17" t="s">
        <v>171</v>
      </c>
      <c r="BE164" s="203">
        <f t="shared" si="34"/>
        <v>113121</v>
      </c>
      <c r="BF164" s="203">
        <f t="shared" si="35"/>
        <v>0</v>
      </c>
      <c r="BG164" s="203">
        <f t="shared" si="36"/>
        <v>0</v>
      </c>
      <c r="BH164" s="203">
        <f t="shared" si="37"/>
        <v>0</v>
      </c>
      <c r="BI164" s="203">
        <f t="shared" si="38"/>
        <v>0</v>
      </c>
      <c r="BJ164" s="17" t="s">
        <v>85</v>
      </c>
      <c r="BK164" s="203">
        <f t="shared" si="39"/>
        <v>113121</v>
      </c>
      <c r="BL164" s="17" t="s">
        <v>264</v>
      </c>
      <c r="BM164" s="202" t="s">
        <v>2914</v>
      </c>
    </row>
    <row r="165" spans="1:65" s="1" customFormat="1" ht="37.9" customHeight="1">
      <c r="A165" s="34"/>
      <c r="B165" s="35"/>
      <c r="C165" s="192" t="s">
        <v>383</v>
      </c>
      <c r="D165" s="192" t="s">
        <v>173</v>
      </c>
      <c r="E165" s="193" t="s">
        <v>2915</v>
      </c>
      <c r="F165" s="194" t="s">
        <v>2916</v>
      </c>
      <c r="G165" s="195" t="s">
        <v>308</v>
      </c>
      <c r="H165" s="196">
        <v>1</v>
      </c>
      <c r="I165" s="197">
        <v>14944</v>
      </c>
      <c r="J165" s="196">
        <f t="shared" si="30"/>
        <v>14944</v>
      </c>
      <c r="K165" s="194" t="s">
        <v>177</v>
      </c>
      <c r="L165" s="39"/>
      <c r="M165" s="198" t="s">
        <v>1</v>
      </c>
      <c r="N165" s="199" t="s">
        <v>42</v>
      </c>
      <c r="O165" s="71"/>
      <c r="P165" s="200">
        <f t="shared" si="31"/>
        <v>0</v>
      </c>
      <c r="Q165" s="200">
        <v>5.4359999999999999E-2</v>
      </c>
      <c r="R165" s="200">
        <f t="shared" si="32"/>
        <v>5.4359999999999999E-2</v>
      </c>
      <c r="S165" s="200">
        <v>0</v>
      </c>
      <c r="T165" s="201">
        <f t="shared" si="3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264</v>
      </c>
      <c r="AT165" s="202" t="s">
        <v>173</v>
      </c>
      <c r="AU165" s="202" t="s">
        <v>87</v>
      </c>
      <c r="AY165" s="17" t="s">
        <v>171</v>
      </c>
      <c r="BE165" s="203">
        <f t="shared" si="34"/>
        <v>14944</v>
      </c>
      <c r="BF165" s="203">
        <f t="shared" si="35"/>
        <v>0</v>
      </c>
      <c r="BG165" s="203">
        <f t="shared" si="36"/>
        <v>0</v>
      </c>
      <c r="BH165" s="203">
        <f t="shared" si="37"/>
        <v>0</v>
      </c>
      <c r="BI165" s="203">
        <f t="shared" si="38"/>
        <v>0</v>
      </c>
      <c r="BJ165" s="17" t="s">
        <v>85</v>
      </c>
      <c r="BK165" s="203">
        <f t="shared" si="39"/>
        <v>14944</v>
      </c>
      <c r="BL165" s="17" t="s">
        <v>264</v>
      </c>
      <c r="BM165" s="202" t="s">
        <v>2917</v>
      </c>
    </row>
    <row r="166" spans="1:65" s="1" customFormat="1" ht="24.2" customHeight="1">
      <c r="A166" s="34"/>
      <c r="B166" s="35"/>
      <c r="C166" s="192" t="s">
        <v>388</v>
      </c>
      <c r="D166" s="192" t="s">
        <v>173</v>
      </c>
      <c r="E166" s="193" t="s">
        <v>2918</v>
      </c>
      <c r="F166" s="194" t="s">
        <v>2919</v>
      </c>
      <c r="G166" s="195" t="s">
        <v>198</v>
      </c>
      <c r="H166" s="196">
        <v>0.53</v>
      </c>
      <c r="I166" s="197">
        <v>1409</v>
      </c>
      <c r="J166" s="196">
        <f t="shared" si="30"/>
        <v>746.77</v>
      </c>
      <c r="K166" s="194" t="s">
        <v>177</v>
      </c>
      <c r="L166" s="39"/>
      <c r="M166" s="198" t="s">
        <v>1</v>
      </c>
      <c r="N166" s="199" t="s">
        <v>42</v>
      </c>
      <c r="O166" s="71"/>
      <c r="P166" s="200">
        <f t="shared" si="31"/>
        <v>0</v>
      </c>
      <c r="Q166" s="200">
        <v>0</v>
      </c>
      <c r="R166" s="200">
        <f t="shared" si="32"/>
        <v>0</v>
      </c>
      <c r="S166" s="200">
        <v>0</v>
      </c>
      <c r="T166" s="201">
        <f t="shared" si="3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2" t="s">
        <v>264</v>
      </c>
      <c r="AT166" s="202" t="s">
        <v>173</v>
      </c>
      <c r="AU166" s="202" t="s">
        <v>87</v>
      </c>
      <c r="AY166" s="17" t="s">
        <v>171</v>
      </c>
      <c r="BE166" s="203">
        <f t="shared" si="34"/>
        <v>746.77</v>
      </c>
      <c r="BF166" s="203">
        <f t="shared" si="35"/>
        <v>0</v>
      </c>
      <c r="BG166" s="203">
        <f t="shared" si="36"/>
        <v>0</v>
      </c>
      <c r="BH166" s="203">
        <f t="shared" si="37"/>
        <v>0</v>
      </c>
      <c r="BI166" s="203">
        <f t="shared" si="38"/>
        <v>0</v>
      </c>
      <c r="BJ166" s="17" t="s">
        <v>85</v>
      </c>
      <c r="BK166" s="203">
        <f t="shared" si="39"/>
        <v>746.77</v>
      </c>
      <c r="BL166" s="17" t="s">
        <v>264</v>
      </c>
      <c r="BM166" s="202" t="s">
        <v>2920</v>
      </c>
    </row>
    <row r="167" spans="1:65" s="11" customFormat="1" ht="25.9" customHeight="1">
      <c r="B167" s="176"/>
      <c r="C167" s="177"/>
      <c r="D167" s="178" t="s">
        <v>76</v>
      </c>
      <c r="E167" s="179" t="s">
        <v>1934</v>
      </c>
      <c r="F167" s="179" t="s">
        <v>1935</v>
      </c>
      <c r="G167" s="177"/>
      <c r="H167" s="177"/>
      <c r="I167" s="180"/>
      <c r="J167" s="181">
        <f>BK167</f>
        <v>70400</v>
      </c>
      <c r="K167" s="177"/>
      <c r="L167" s="182"/>
      <c r="M167" s="183"/>
      <c r="N167" s="184"/>
      <c r="O167" s="184"/>
      <c r="P167" s="185">
        <f>SUM(P168:P173)</f>
        <v>0</v>
      </c>
      <c r="Q167" s="184"/>
      <c r="R167" s="185">
        <f>SUM(R168:R173)</f>
        <v>0</v>
      </c>
      <c r="S167" s="184"/>
      <c r="T167" s="186">
        <f>SUM(T168:T173)</f>
        <v>0</v>
      </c>
      <c r="AR167" s="187" t="s">
        <v>178</v>
      </c>
      <c r="AT167" s="188" t="s">
        <v>76</v>
      </c>
      <c r="AU167" s="188" t="s">
        <v>77</v>
      </c>
      <c r="AY167" s="187" t="s">
        <v>171</v>
      </c>
      <c r="BK167" s="189">
        <f>SUM(BK168:BK173)</f>
        <v>70400</v>
      </c>
    </row>
    <row r="168" spans="1:65" s="1" customFormat="1" ht="44.25" customHeight="1">
      <c r="A168" s="34"/>
      <c r="B168" s="35"/>
      <c r="C168" s="192" t="s">
        <v>392</v>
      </c>
      <c r="D168" s="192" t="s">
        <v>173</v>
      </c>
      <c r="E168" s="193" t="s">
        <v>2921</v>
      </c>
      <c r="F168" s="194" t="s">
        <v>2799</v>
      </c>
      <c r="G168" s="195" t="s">
        <v>1</v>
      </c>
      <c r="H168" s="196">
        <v>0</v>
      </c>
      <c r="I168" s="197">
        <v>0</v>
      </c>
      <c r="J168" s="196">
        <f t="shared" ref="J168:J173" si="40">ROUND(I168*H168,2)</f>
        <v>0</v>
      </c>
      <c r="K168" s="194" t="s">
        <v>1</v>
      </c>
      <c r="L168" s="39"/>
      <c r="M168" s="198" t="s">
        <v>1</v>
      </c>
      <c r="N168" s="199" t="s">
        <v>42</v>
      </c>
      <c r="O168" s="71"/>
      <c r="P168" s="200">
        <f t="shared" ref="P168:P173" si="41">O168*H168</f>
        <v>0</v>
      </c>
      <c r="Q168" s="200">
        <v>0</v>
      </c>
      <c r="R168" s="200">
        <f t="shared" ref="R168:R173" si="42">Q168*H168</f>
        <v>0</v>
      </c>
      <c r="S168" s="200">
        <v>0</v>
      </c>
      <c r="T168" s="201">
        <f t="shared" ref="T168:T173" si="43"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2" t="s">
        <v>264</v>
      </c>
      <c r="AT168" s="202" t="s">
        <v>173</v>
      </c>
      <c r="AU168" s="202" t="s">
        <v>85</v>
      </c>
      <c r="AY168" s="17" t="s">
        <v>171</v>
      </c>
      <c r="BE168" s="203">
        <f t="shared" ref="BE168:BE173" si="44">IF(N168="základní",J168,0)</f>
        <v>0</v>
      </c>
      <c r="BF168" s="203">
        <f t="shared" ref="BF168:BF173" si="45">IF(N168="snížená",J168,0)</f>
        <v>0</v>
      </c>
      <c r="BG168" s="203">
        <f t="shared" ref="BG168:BG173" si="46">IF(N168="zákl. přenesená",J168,0)</f>
        <v>0</v>
      </c>
      <c r="BH168" s="203">
        <f t="shared" ref="BH168:BH173" si="47">IF(N168="sníž. přenesená",J168,0)</f>
        <v>0</v>
      </c>
      <c r="BI168" s="203">
        <f t="shared" ref="BI168:BI173" si="48">IF(N168="nulová",J168,0)</f>
        <v>0</v>
      </c>
      <c r="BJ168" s="17" t="s">
        <v>85</v>
      </c>
      <c r="BK168" s="203">
        <f t="shared" ref="BK168:BK173" si="49">ROUND(I168*H168,2)</f>
        <v>0</v>
      </c>
      <c r="BL168" s="17" t="s">
        <v>264</v>
      </c>
      <c r="BM168" s="202" t="s">
        <v>2922</v>
      </c>
    </row>
    <row r="169" spans="1:65" s="1" customFormat="1" ht="33" customHeight="1">
      <c r="A169" s="34"/>
      <c r="B169" s="35"/>
      <c r="C169" s="192" t="s">
        <v>397</v>
      </c>
      <c r="D169" s="192" t="s">
        <v>173</v>
      </c>
      <c r="E169" s="193" t="s">
        <v>2923</v>
      </c>
      <c r="F169" s="194" t="s">
        <v>2924</v>
      </c>
      <c r="G169" s="195" t="s">
        <v>1949</v>
      </c>
      <c r="H169" s="196">
        <v>1</v>
      </c>
      <c r="I169" s="197">
        <v>17600</v>
      </c>
      <c r="J169" s="196">
        <f t="shared" si="40"/>
        <v>17600</v>
      </c>
      <c r="K169" s="194" t="s">
        <v>1</v>
      </c>
      <c r="L169" s="39"/>
      <c r="M169" s="198" t="s">
        <v>1</v>
      </c>
      <c r="N169" s="199" t="s">
        <v>42</v>
      </c>
      <c r="O169" s="71"/>
      <c r="P169" s="200">
        <f t="shared" si="41"/>
        <v>0</v>
      </c>
      <c r="Q169" s="200">
        <v>0</v>
      </c>
      <c r="R169" s="200">
        <f t="shared" si="42"/>
        <v>0</v>
      </c>
      <c r="S169" s="200">
        <v>0</v>
      </c>
      <c r="T169" s="201">
        <f t="shared" si="43"/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2" t="s">
        <v>264</v>
      </c>
      <c r="AT169" s="202" t="s">
        <v>173</v>
      </c>
      <c r="AU169" s="202" t="s">
        <v>85</v>
      </c>
      <c r="AY169" s="17" t="s">
        <v>171</v>
      </c>
      <c r="BE169" s="203">
        <f t="shared" si="44"/>
        <v>17600</v>
      </c>
      <c r="BF169" s="203">
        <f t="shared" si="45"/>
        <v>0</v>
      </c>
      <c r="BG169" s="203">
        <f t="shared" si="46"/>
        <v>0</v>
      </c>
      <c r="BH169" s="203">
        <f t="shared" si="47"/>
        <v>0</v>
      </c>
      <c r="BI169" s="203">
        <f t="shared" si="48"/>
        <v>0</v>
      </c>
      <c r="BJ169" s="17" t="s">
        <v>85</v>
      </c>
      <c r="BK169" s="203">
        <f t="shared" si="49"/>
        <v>17600</v>
      </c>
      <c r="BL169" s="17" t="s">
        <v>264</v>
      </c>
      <c r="BM169" s="202" t="s">
        <v>2925</v>
      </c>
    </row>
    <row r="170" spans="1:65" s="1" customFormat="1" ht="16.5" customHeight="1">
      <c r="A170" s="34"/>
      <c r="B170" s="35"/>
      <c r="C170" s="192" t="s">
        <v>401</v>
      </c>
      <c r="D170" s="192" t="s">
        <v>173</v>
      </c>
      <c r="E170" s="193" t="s">
        <v>2926</v>
      </c>
      <c r="F170" s="194" t="s">
        <v>2927</v>
      </c>
      <c r="G170" s="195" t="s">
        <v>1949</v>
      </c>
      <c r="H170" s="196">
        <v>1</v>
      </c>
      <c r="I170" s="197">
        <v>12100</v>
      </c>
      <c r="J170" s="196">
        <f t="shared" si="40"/>
        <v>12100</v>
      </c>
      <c r="K170" s="194" t="s">
        <v>1</v>
      </c>
      <c r="L170" s="39"/>
      <c r="M170" s="198" t="s">
        <v>1</v>
      </c>
      <c r="N170" s="199" t="s">
        <v>42</v>
      </c>
      <c r="O170" s="71"/>
      <c r="P170" s="200">
        <f t="shared" si="41"/>
        <v>0</v>
      </c>
      <c r="Q170" s="200">
        <v>0</v>
      </c>
      <c r="R170" s="200">
        <f t="shared" si="42"/>
        <v>0</v>
      </c>
      <c r="S170" s="200">
        <v>0</v>
      </c>
      <c r="T170" s="201">
        <f t="shared" si="43"/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2" t="s">
        <v>264</v>
      </c>
      <c r="AT170" s="202" t="s">
        <v>173</v>
      </c>
      <c r="AU170" s="202" t="s">
        <v>85</v>
      </c>
      <c r="AY170" s="17" t="s">
        <v>171</v>
      </c>
      <c r="BE170" s="203">
        <f t="shared" si="44"/>
        <v>12100</v>
      </c>
      <c r="BF170" s="203">
        <f t="shared" si="45"/>
        <v>0</v>
      </c>
      <c r="BG170" s="203">
        <f t="shared" si="46"/>
        <v>0</v>
      </c>
      <c r="BH170" s="203">
        <f t="shared" si="47"/>
        <v>0</v>
      </c>
      <c r="BI170" s="203">
        <f t="shared" si="48"/>
        <v>0</v>
      </c>
      <c r="BJ170" s="17" t="s">
        <v>85</v>
      </c>
      <c r="BK170" s="203">
        <f t="shared" si="49"/>
        <v>12100</v>
      </c>
      <c r="BL170" s="17" t="s">
        <v>264</v>
      </c>
      <c r="BM170" s="202" t="s">
        <v>2928</v>
      </c>
    </row>
    <row r="171" spans="1:65" s="1" customFormat="1" ht="21.75" customHeight="1">
      <c r="A171" s="34"/>
      <c r="B171" s="35"/>
      <c r="C171" s="192" t="s">
        <v>406</v>
      </c>
      <c r="D171" s="192" t="s">
        <v>173</v>
      </c>
      <c r="E171" s="193" t="s">
        <v>2929</v>
      </c>
      <c r="F171" s="194" t="s">
        <v>2930</v>
      </c>
      <c r="G171" s="195" t="s">
        <v>1949</v>
      </c>
      <c r="H171" s="196">
        <v>1</v>
      </c>
      <c r="I171" s="197">
        <v>6600</v>
      </c>
      <c r="J171" s="196">
        <f t="shared" si="40"/>
        <v>6600</v>
      </c>
      <c r="K171" s="194" t="s">
        <v>1</v>
      </c>
      <c r="L171" s="39"/>
      <c r="M171" s="198" t="s">
        <v>1</v>
      </c>
      <c r="N171" s="199" t="s">
        <v>42</v>
      </c>
      <c r="O171" s="71"/>
      <c r="P171" s="200">
        <f t="shared" si="41"/>
        <v>0</v>
      </c>
      <c r="Q171" s="200">
        <v>0</v>
      </c>
      <c r="R171" s="200">
        <f t="shared" si="42"/>
        <v>0</v>
      </c>
      <c r="S171" s="200">
        <v>0</v>
      </c>
      <c r="T171" s="201">
        <f t="shared" si="43"/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2" t="s">
        <v>264</v>
      </c>
      <c r="AT171" s="202" t="s">
        <v>173</v>
      </c>
      <c r="AU171" s="202" t="s">
        <v>85</v>
      </c>
      <c r="AY171" s="17" t="s">
        <v>171</v>
      </c>
      <c r="BE171" s="203">
        <f t="shared" si="44"/>
        <v>6600</v>
      </c>
      <c r="BF171" s="203">
        <f t="shared" si="45"/>
        <v>0</v>
      </c>
      <c r="BG171" s="203">
        <f t="shared" si="46"/>
        <v>0</v>
      </c>
      <c r="BH171" s="203">
        <f t="shared" si="47"/>
        <v>0</v>
      </c>
      <c r="BI171" s="203">
        <f t="shared" si="48"/>
        <v>0</v>
      </c>
      <c r="BJ171" s="17" t="s">
        <v>85</v>
      </c>
      <c r="BK171" s="203">
        <f t="shared" si="49"/>
        <v>6600</v>
      </c>
      <c r="BL171" s="17" t="s">
        <v>264</v>
      </c>
      <c r="BM171" s="202" t="s">
        <v>2931</v>
      </c>
    </row>
    <row r="172" spans="1:65" s="1" customFormat="1" ht="24.2" customHeight="1">
      <c r="A172" s="34"/>
      <c r="B172" s="35"/>
      <c r="C172" s="192" t="s">
        <v>411</v>
      </c>
      <c r="D172" s="192" t="s">
        <v>173</v>
      </c>
      <c r="E172" s="193" t="s">
        <v>2932</v>
      </c>
      <c r="F172" s="194" t="s">
        <v>2933</v>
      </c>
      <c r="G172" s="195" t="s">
        <v>1949</v>
      </c>
      <c r="H172" s="196">
        <v>1</v>
      </c>
      <c r="I172" s="197">
        <v>13200</v>
      </c>
      <c r="J172" s="196">
        <f t="shared" si="40"/>
        <v>13200</v>
      </c>
      <c r="K172" s="194" t="s">
        <v>1</v>
      </c>
      <c r="L172" s="39"/>
      <c r="M172" s="198" t="s">
        <v>1</v>
      </c>
      <c r="N172" s="199" t="s">
        <v>42</v>
      </c>
      <c r="O172" s="71"/>
      <c r="P172" s="200">
        <f t="shared" si="41"/>
        <v>0</v>
      </c>
      <c r="Q172" s="200">
        <v>0</v>
      </c>
      <c r="R172" s="200">
        <f t="shared" si="42"/>
        <v>0</v>
      </c>
      <c r="S172" s="200">
        <v>0</v>
      </c>
      <c r="T172" s="201">
        <f t="shared" si="43"/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2" t="s">
        <v>264</v>
      </c>
      <c r="AT172" s="202" t="s">
        <v>173</v>
      </c>
      <c r="AU172" s="202" t="s">
        <v>85</v>
      </c>
      <c r="AY172" s="17" t="s">
        <v>171</v>
      </c>
      <c r="BE172" s="203">
        <f t="shared" si="44"/>
        <v>13200</v>
      </c>
      <c r="BF172" s="203">
        <f t="shared" si="45"/>
        <v>0</v>
      </c>
      <c r="BG172" s="203">
        <f t="shared" si="46"/>
        <v>0</v>
      </c>
      <c r="BH172" s="203">
        <f t="shared" si="47"/>
        <v>0</v>
      </c>
      <c r="BI172" s="203">
        <f t="shared" si="48"/>
        <v>0</v>
      </c>
      <c r="BJ172" s="17" t="s">
        <v>85</v>
      </c>
      <c r="BK172" s="203">
        <f t="shared" si="49"/>
        <v>13200</v>
      </c>
      <c r="BL172" s="17" t="s">
        <v>264</v>
      </c>
      <c r="BM172" s="202" t="s">
        <v>2934</v>
      </c>
    </row>
    <row r="173" spans="1:65" s="1" customFormat="1" ht="16.5" customHeight="1">
      <c r="A173" s="34"/>
      <c r="B173" s="35"/>
      <c r="C173" s="192" t="s">
        <v>419</v>
      </c>
      <c r="D173" s="192" t="s">
        <v>173</v>
      </c>
      <c r="E173" s="193" t="s">
        <v>2935</v>
      </c>
      <c r="F173" s="194" t="s">
        <v>2936</v>
      </c>
      <c r="G173" s="195" t="s">
        <v>1949</v>
      </c>
      <c r="H173" s="196">
        <v>1</v>
      </c>
      <c r="I173" s="197">
        <v>20900</v>
      </c>
      <c r="J173" s="196">
        <f t="shared" si="40"/>
        <v>20900</v>
      </c>
      <c r="K173" s="194" t="s">
        <v>1</v>
      </c>
      <c r="L173" s="39"/>
      <c r="M173" s="265" t="s">
        <v>1</v>
      </c>
      <c r="N173" s="266" t="s">
        <v>42</v>
      </c>
      <c r="O173" s="263"/>
      <c r="P173" s="267">
        <f t="shared" si="41"/>
        <v>0</v>
      </c>
      <c r="Q173" s="267">
        <v>0</v>
      </c>
      <c r="R173" s="267">
        <f t="shared" si="42"/>
        <v>0</v>
      </c>
      <c r="S173" s="267">
        <v>0</v>
      </c>
      <c r="T173" s="268">
        <f t="shared" si="43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2" t="s">
        <v>264</v>
      </c>
      <c r="AT173" s="202" t="s">
        <v>173</v>
      </c>
      <c r="AU173" s="202" t="s">
        <v>85</v>
      </c>
      <c r="AY173" s="17" t="s">
        <v>171</v>
      </c>
      <c r="BE173" s="203">
        <f t="shared" si="44"/>
        <v>20900</v>
      </c>
      <c r="BF173" s="203">
        <f t="shared" si="45"/>
        <v>0</v>
      </c>
      <c r="BG173" s="203">
        <f t="shared" si="46"/>
        <v>0</v>
      </c>
      <c r="BH173" s="203">
        <f t="shared" si="47"/>
        <v>0</v>
      </c>
      <c r="BI173" s="203">
        <f t="shared" si="48"/>
        <v>0</v>
      </c>
      <c r="BJ173" s="17" t="s">
        <v>85</v>
      </c>
      <c r="BK173" s="203">
        <f t="shared" si="49"/>
        <v>20900</v>
      </c>
      <c r="BL173" s="17" t="s">
        <v>264</v>
      </c>
      <c r="BM173" s="202" t="s">
        <v>2937</v>
      </c>
    </row>
    <row r="174" spans="1:65" s="1" customFormat="1" ht="6.95" customHeight="1">
      <c r="A174" s="34"/>
      <c r="B174" s="54"/>
      <c r="C174" s="55"/>
      <c r="D174" s="55"/>
      <c r="E174" s="55"/>
      <c r="F174" s="55"/>
      <c r="G174" s="55"/>
      <c r="H174" s="55"/>
      <c r="I174" s="55"/>
      <c r="J174" s="55"/>
      <c r="K174" s="55"/>
      <c r="L174" s="39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sheetProtection algorithmName="SHA-512" hashValue="i8L8jK55AHMrp+0CTs5EoZ78A3e5tZ2QPjfl9TCHRZS85GNEvmDGHi7cKs1lhxF2Zurv6HG/R8RxTvA5lmNO3w==" saltValue="K0w27uCyeeFY7ekQjESDqUUKNElA6otHIjqKPchBpiCRbZra3E8NM+MvySp8zOyrIawJ2tSr4bppa56QBLdSCA==" spinCount="100000" sheet="1" objects="1" scenarios="1" formatColumns="0" formatRows="0" autoFilter="0"/>
  <autoFilter ref="C122:K17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109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s="1" customFormat="1" ht="12" customHeight="1">
      <c r="A8" s="34"/>
      <c r="B8" s="39"/>
      <c r="C8" s="34"/>
      <c r="D8" s="119" t="s">
        <v>114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1" customFormat="1" ht="16.5" customHeight="1">
      <c r="A9" s="34"/>
      <c r="B9" s="39"/>
      <c r="C9" s="34"/>
      <c r="D9" s="34"/>
      <c r="E9" s="322" t="s">
        <v>2938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2" customHeight="1">
      <c r="A11" s="34"/>
      <c r="B11" s="39"/>
      <c r="C11" s="34"/>
      <c r="D11" s="119" t="s">
        <v>17</v>
      </c>
      <c r="E11" s="34"/>
      <c r="F11" s="110" t="s">
        <v>1</v>
      </c>
      <c r="G11" s="34"/>
      <c r="H11" s="34"/>
      <c r="I11" s="119" t="s">
        <v>18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2" customHeight="1">
      <c r="A12" s="34"/>
      <c r="B12" s="39"/>
      <c r="C12" s="34"/>
      <c r="D12" s="119" t="s">
        <v>19</v>
      </c>
      <c r="E12" s="34"/>
      <c r="F12" s="110" t="s">
        <v>20</v>
      </c>
      <c r="G12" s="34"/>
      <c r="H12" s="34"/>
      <c r="I12" s="119" t="s">
        <v>21</v>
      </c>
      <c r="J12" s="120">
        <f>'Rekapitulace stavby'!AN8</f>
        <v>44733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22</v>
      </c>
      <c r="E14" s="34"/>
      <c r="F14" s="34"/>
      <c r="G14" s="34"/>
      <c r="H14" s="34"/>
      <c r="I14" s="119" t="s">
        <v>23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8" customHeight="1">
      <c r="A15" s="34"/>
      <c r="B15" s="39"/>
      <c r="C15" s="34"/>
      <c r="D15" s="34"/>
      <c r="E15" s="110" t="s">
        <v>20</v>
      </c>
      <c r="F15" s="34"/>
      <c r="G15" s="34"/>
      <c r="H15" s="34"/>
      <c r="I15" s="119" t="s">
        <v>25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2" customHeight="1">
      <c r="A17" s="34"/>
      <c r="B17" s="39"/>
      <c r="C17" s="34"/>
      <c r="D17" s="119" t="s">
        <v>26</v>
      </c>
      <c r="E17" s="34"/>
      <c r="F17" s="34"/>
      <c r="G17" s="34"/>
      <c r="H17" s="34"/>
      <c r="I17" s="119" t="s">
        <v>23</v>
      </c>
      <c r="J17" s="121" t="str">
        <f>'Rekapitulace stavby'!AN13</f>
        <v>14707551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18" customHeight="1">
      <c r="A18" s="34"/>
      <c r="B18" s="39"/>
      <c r="C18" s="34"/>
      <c r="D18" s="34"/>
      <c r="E18" s="324" t="str">
        <f>'Rekapitulace stavby'!E14</f>
        <v>STASKO plus,spol. s r.o.,Rolavská 10,K.Vary</v>
      </c>
      <c r="F18" s="325"/>
      <c r="G18" s="325"/>
      <c r="H18" s="325"/>
      <c r="I18" s="119" t="s">
        <v>25</v>
      </c>
      <c r="J18" s="121" t="str">
        <f>'Rekapitulace stavby'!AN14</f>
        <v>CZ14707551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23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18" customHeight="1">
      <c r="A21" s="34"/>
      <c r="B21" s="39"/>
      <c r="C21" s="34"/>
      <c r="D21" s="34"/>
      <c r="E21" s="110" t="s">
        <v>20</v>
      </c>
      <c r="F21" s="34"/>
      <c r="G21" s="34"/>
      <c r="H21" s="34"/>
      <c r="I21" s="119" t="s">
        <v>25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2" customHeight="1">
      <c r="A23" s="34"/>
      <c r="B23" s="39"/>
      <c r="C23" s="34"/>
      <c r="D23" s="119" t="s">
        <v>33</v>
      </c>
      <c r="E23" s="34"/>
      <c r="F23" s="34"/>
      <c r="G23" s="34"/>
      <c r="H23" s="34"/>
      <c r="I23" s="119" t="s">
        <v>23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18" customHeight="1">
      <c r="A24" s="34"/>
      <c r="B24" s="39"/>
      <c r="C24" s="34"/>
      <c r="D24" s="34"/>
      <c r="E24" s="110" t="s">
        <v>20</v>
      </c>
      <c r="F24" s="34"/>
      <c r="G24" s="34"/>
      <c r="H24" s="34"/>
      <c r="I24" s="119" t="s">
        <v>25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7" customFormat="1" ht="16.5" customHeight="1">
      <c r="A27" s="122"/>
      <c r="B27" s="123"/>
      <c r="C27" s="122"/>
      <c r="D27" s="122"/>
      <c r="E27" s="326" t="s">
        <v>1</v>
      </c>
      <c r="F27" s="326"/>
      <c r="G27" s="326"/>
      <c r="H27" s="32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1" customFormat="1" ht="6.95" customHeight="1">
      <c r="A29" s="34"/>
      <c r="B29" s="39"/>
      <c r="C29" s="34"/>
      <c r="D29" s="125"/>
      <c r="E29" s="125"/>
      <c r="F29" s="125"/>
      <c r="G29" s="125"/>
      <c r="H29" s="125"/>
      <c r="I29" s="125"/>
      <c r="J29" s="125"/>
      <c r="K29" s="12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1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34"/>
      <c r="J30" s="127">
        <f>ROUND(J120, 2)</f>
        <v>122690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8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14.45" customHeight="1">
      <c r="A33" s="34"/>
      <c r="B33" s="39"/>
      <c r="C33" s="34"/>
      <c r="D33" s="129" t="s">
        <v>41</v>
      </c>
      <c r="E33" s="119" t="s">
        <v>42</v>
      </c>
      <c r="F33" s="130">
        <f>ROUND((SUM(BE120:BE153)),  2)</f>
        <v>122690</v>
      </c>
      <c r="G33" s="34"/>
      <c r="H33" s="34"/>
      <c r="I33" s="131">
        <v>0.21</v>
      </c>
      <c r="J33" s="130">
        <f>ROUND(((SUM(BE120:BE153))*I33),  2)</f>
        <v>25764.9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119" t="s">
        <v>43</v>
      </c>
      <c r="F34" s="130">
        <f>ROUND((SUM(BF120:BF153)),  2)</f>
        <v>0</v>
      </c>
      <c r="G34" s="34"/>
      <c r="H34" s="34"/>
      <c r="I34" s="131">
        <v>0.15</v>
      </c>
      <c r="J34" s="130">
        <f>ROUND(((SUM(BF120:BF153))*I34),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hidden="1" customHeight="1">
      <c r="A35" s="34"/>
      <c r="B35" s="39"/>
      <c r="C35" s="34"/>
      <c r="D35" s="34"/>
      <c r="E35" s="119" t="s">
        <v>44</v>
      </c>
      <c r="F35" s="130">
        <f>ROUND((SUM(BG120:BG153)),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hidden="1" customHeight="1">
      <c r="A36" s="34"/>
      <c r="B36" s="39"/>
      <c r="C36" s="34"/>
      <c r="D36" s="34"/>
      <c r="E36" s="119" t="s">
        <v>45</v>
      </c>
      <c r="F36" s="130">
        <f>ROUND((SUM(BH120:BH153)),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46</v>
      </c>
      <c r="F37" s="130">
        <f>ROUND((SUM(BI120:BI153)),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25.35" customHeight="1">
      <c r="A39" s="34"/>
      <c r="B39" s="39"/>
      <c r="C39" s="132"/>
      <c r="D39" s="133" t="s">
        <v>47</v>
      </c>
      <c r="E39" s="134"/>
      <c r="F39" s="134"/>
      <c r="G39" s="135" t="s">
        <v>48</v>
      </c>
      <c r="H39" s="136" t="s">
        <v>49</v>
      </c>
      <c r="I39" s="134"/>
      <c r="J39" s="137">
        <f>SUM(J30:J37)</f>
        <v>148454.9</v>
      </c>
      <c r="K39" s="13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t="14.45" customHeight="1">
      <c r="B41" s="20"/>
      <c r="L41" s="20"/>
    </row>
    <row r="42" spans="1:31" ht="14.45" customHeight="1">
      <c r="B42" s="20"/>
      <c r="L42" s="20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1" customFormat="1" ht="12" customHeight="1">
      <c r="A86" s="34"/>
      <c r="B86" s="35"/>
      <c r="C86" s="29" t="s">
        <v>114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1" customFormat="1" ht="16.5" customHeight="1">
      <c r="A87" s="34"/>
      <c r="B87" s="35"/>
      <c r="C87" s="36"/>
      <c r="D87" s="36"/>
      <c r="E87" s="286" t="str">
        <f>E9</f>
        <v>07 - Vzduchotechnika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1" customFormat="1" ht="12" customHeight="1">
      <c r="A89" s="34"/>
      <c r="B89" s="35"/>
      <c r="C89" s="29" t="s">
        <v>19</v>
      </c>
      <c r="D89" s="36"/>
      <c r="E89" s="36"/>
      <c r="F89" s="27" t="str">
        <f>F12</f>
        <v xml:space="preserve"> </v>
      </c>
      <c r="G89" s="36"/>
      <c r="H89" s="36"/>
      <c r="I89" s="29" t="s">
        <v>21</v>
      </c>
      <c r="J89" s="66">
        <f>IF(J12="","",J12)</f>
        <v>44733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1" customFormat="1" ht="15.2" customHeight="1">
      <c r="A91" s="34"/>
      <c r="B91" s="35"/>
      <c r="C91" s="29" t="s">
        <v>22</v>
      </c>
      <c r="D91" s="36"/>
      <c r="E91" s="36"/>
      <c r="F91" s="27" t="str">
        <f>E15</f>
        <v xml:space="preserve"> </v>
      </c>
      <c r="G91" s="36"/>
      <c r="H91" s="36"/>
      <c r="I91" s="29" t="s">
        <v>30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1" customFormat="1" ht="15.2" customHeight="1">
      <c r="A92" s="34"/>
      <c r="B92" s="35"/>
      <c r="C92" s="29" t="s">
        <v>26</v>
      </c>
      <c r="D92" s="36"/>
      <c r="E92" s="36"/>
      <c r="F92" s="27" t="str">
        <f>IF(E18="","",E18)</f>
        <v>STASKO plus,spol. s r.o.,Rolavská 10,K.Vary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1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1" customFormat="1" ht="29.25" customHeight="1">
      <c r="A94" s="34"/>
      <c r="B94" s="35"/>
      <c r="C94" s="150" t="s">
        <v>117</v>
      </c>
      <c r="D94" s="151"/>
      <c r="E94" s="151"/>
      <c r="F94" s="151"/>
      <c r="G94" s="151"/>
      <c r="H94" s="151"/>
      <c r="I94" s="151"/>
      <c r="J94" s="152" t="s">
        <v>118</v>
      </c>
      <c r="K94" s="15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1" customFormat="1" ht="22.9" customHeight="1">
      <c r="A96" s="34"/>
      <c r="B96" s="35"/>
      <c r="C96" s="153" t="s">
        <v>119</v>
      </c>
      <c r="D96" s="36"/>
      <c r="E96" s="36"/>
      <c r="F96" s="36"/>
      <c r="G96" s="36"/>
      <c r="H96" s="36"/>
      <c r="I96" s="36"/>
      <c r="J96" s="84">
        <f>J120</f>
        <v>122690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120</v>
      </c>
    </row>
    <row r="97" spans="1:31" s="8" customFormat="1" ht="24.95" customHeight="1">
      <c r="B97" s="154"/>
      <c r="C97" s="155"/>
      <c r="D97" s="156" t="s">
        <v>136</v>
      </c>
      <c r="E97" s="157"/>
      <c r="F97" s="157"/>
      <c r="G97" s="157"/>
      <c r="H97" s="157"/>
      <c r="I97" s="157"/>
      <c r="J97" s="158">
        <f>J121</f>
        <v>79932</v>
      </c>
      <c r="K97" s="155"/>
      <c r="L97" s="159"/>
    </row>
    <row r="98" spans="1:31" s="9" customFormat="1" ht="19.899999999999999" customHeight="1">
      <c r="B98" s="160"/>
      <c r="C98" s="104"/>
      <c r="D98" s="161" t="s">
        <v>2939</v>
      </c>
      <c r="E98" s="162"/>
      <c r="F98" s="162"/>
      <c r="G98" s="162"/>
      <c r="H98" s="162"/>
      <c r="I98" s="162"/>
      <c r="J98" s="163">
        <f>J122</f>
        <v>64870.5</v>
      </c>
      <c r="K98" s="104"/>
      <c r="L98" s="164"/>
    </row>
    <row r="99" spans="1:31" s="9" customFormat="1" ht="19.899999999999999" customHeight="1">
      <c r="B99" s="160"/>
      <c r="C99" s="104"/>
      <c r="D99" s="161" t="s">
        <v>2940</v>
      </c>
      <c r="E99" s="162"/>
      <c r="F99" s="162"/>
      <c r="G99" s="162"/>
      <c r="H99" s="162"/>
      <c r="I99" s="162"/>
      <c r="J99" s="163">
        <f>J137</f>
        <v>15061.5</v>
      </c>
      <c r="K99" s="104"/>
      <c r="L99" s="164"/>
    </row>
    <row r="100" spans="1:31" s="8" customFormat="1" ht="24.95" customHeight="1">
      <c r="B100" s="154"/>
      <c r="C100" s="155"/>
      <c r="D100" s="156" t="s">
        <v>154</v>
      </c>
      <c r="E100" s="157"/>
      <c r="F100" s="157"/>
      <c r="G100" s="157"/>
      <c r="H100" s="157"/>
      <c r="I100" s="157"/>
      <c r="J100" s="158">
        <f>J148</f>
        <v>42758</v>
      </c>
      <c r="K100" s="155"/>
      <c r="L100" s="159"/>
    </row>
    <row r="101" spans="1:31" s="1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1" customFormat="1" ht="6.95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1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1" customFormat="1" ht="24.95" customHeight="1">
      <c r="A107" s="34"/>
      <c r="B107" s="35"/>
      <c r="C107" s="23" t="s">
        <v>156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1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1" customFormat="1" ht="12" customHeight="1">
      <c r="A109" s="34"/>
      <c r="B109" s="35"/>
      <c r="C109" s="29" t="s">
        <v>15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1" customFormat="1" ht="16.5" customHeight="1">
      <c r="A110" s="34"/>
      <c r="B110" s="35"/>
      <c r="C110" s="36"/>
      <c r="D110" s="36"/>
      <c r="E110" s="318" t="str">
        <f>E7</f>
        <v>ZŠ Kolová, odborné učebny</v>
      </c>
      <c r="F110" s="319"/>
      <c r="G110" s="319"/>
      <c r="H110" s="319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1" customFormat="1" ht="12" customHeight="1">
      <c r="A111" s="34"/>
      <c r="B111" s="35"/>
      <c r="C111" s="29" t="s">
        <v>114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1" customFormat="1" ht="16.5" customHeight="1">
      <c r="A112" s="34"/>
      <c r="B112" s="35"/>
      <c r="C112" s="36"/>
      <c r="D112" s="36"/>
      <c r="E112" s="286" t="str">
        <f>E9</f>
        <v>07 - Vzduchotechnika</v>
      </c>
      <c r="F112" s="317"/>
      <c r="G112" s="317"/>
      <c r="H112" s="317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1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1" customFormat="1" ht="12" customHeight="1">
      <c r="A114" s="34"/>
      <c r="B114" s="35"/>
      <c r="C114" s="29" t="s">
        <v>19</v>
      </c>
      <c r="D114" s="36"/>
      <c r="E114" s="36"/>
      <c r="F114" s="27" t="str">
        <f>F12</f>
        <v xml:space="preserve"> </v>
      </c>
      <c r="G114" s="36"/>
      <c r="H114" s="36"/>
      <c r="I114" s="29" t="s">
        <v>21</v>
      </c>
      <c r="J114" s="66">
        <f>IF(J12="","",J12)</f>
        <v>44733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1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1" customFormat="1" ht="15.2" customHeight="1">
      <c r="A116" s="34"/>
      <c r="B116" s="35"/>
      <c r="C116" s="29" t="s">
        <v>22</v>
      </c>
      <c r="D116" s="36"/>
      <c r="E116" s="36"/>
      <c r="F116" s="27" t="str">
        <f>E15</f>
        <v xml:space="preserve"> </v>
      </c>
      <c r="G116" s="36"/>
      <c r="H116" s="36"/>
      <c r="I116" s="29" t="s">
        <v>30</v>
      </c>
      <c r="J116" s="32" t="str">
        <f>E21</f>
        <v xml:space="preserve"> 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" customFormat="1" ht="15.2" customHeight="1">
      <c r="A117" s="34"/>
      <c r="B117" s="35"/>
      <c r="C117" s="29" t="s">
        <v>26</v>
      </c>
      <c r="D117" s="36"/>
      <c r="E117" s="36"/>
      <c r="F117" s="27" t="str">
        <f>IF(E18="","",E18)</f>
        <v>STASKO plus,spol. s r.o.,Rolavská 10,K.Vary</v>
      </c>
      <c r="G117" s="36"/>
      <c r="H117" s="36"/>
      <c r="I117" s="29" t="s">
        <v>33</v>
      </c>
      <c r="J117" s="32" t="str">
        <f>E24</f>
        <v xml:space="preserve"> 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0" customFormat="1" ht="29.25" customHeight="1">
      <c r="A119" s="165"/>
      <c r="B119" s="166"/>
      <c r="C119" s="167" t="s">
        <v>157</v>
      </c>
      <c r="D119" s="168" t="s">
        <v>62</v>
      </c>
      <c r="E119" s="168" t="s">
        <v>58</v>
      </c>
      <c r="F119" s="168" t="s">
        <v>59</v>
      </c>
      <c r="G119" s="168" t="s">
        <v>158</v>
      </c>
      <c r="H119" s="168" t="s">
        <v>159</v>
      </c>
      <c r="I119" s="168" t="s">
        <v>160</v>
      </c>
      <c r="J119" s="168" t="s">
        <v>118</v>
      </c>
      <c r="K119" s="169" t="s">
        <v>161</v>
      </c>
      <c r="L119" s="170"/>
      <c r="M119" s="75" t="s">
        <v>1</v>
      </c>
      <c r="N119" s="76" t="s">
        <v>41</v>
      </c>
      <c r="O119" s="76" t="s">
        <v>162</v>
      </c>
      <c r="P119" s="76" t="s">
        <v>163</v>
      </c>
      <c r="Q119" s="76" t="s">
        <v>164</v>
      </c>
      <c r="R119" s="76" t="s">
        <v>165</v>
      </c>
      <c r="S119" s="76" t="s">
        <v>166</v>
      </c>
      <c r="T119" s="77" t="s">
        <v>167</v>
      </c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</row>
    <row r="120" spans="1:65" s="1" customFormat="1" ht="22.9" customHeight="1">
      <c r="A120" s="34"/>
      <c r="B120" s="35"/>
      <c r="C120" s="82" t="s">
        <v>168</v>
      </c>
      <c r="D120" s="36"/>
      <c r="E120" s="36"/>
      <c r="F120" s="36"/>
      <c r="G120" s="36"/>
      <c r="H120" s="36"/>
      <c r="I120" s="36"/>
      <c r="J120" s="171">
        <f>BK120</f>
        <v>122690</v>
      </c>
      <c r="K120" s="36"/>
      <c r="L120" s="39"/>
      <c r="M120" s="78"/>
      <c r="N120" s="172"/>
      <c r="O120" s="79"/>
      <c r="P120" s="173">
        <f>P121+P148</f>
        <v>0</v>
      </c>
      <c r="Q120" s="79"/>
      <c r="R120" s="173">
        <f>R121+R148</f>
        <v>0.108</v>
      </c>
      <c r="S120" s="79"/>
      <c r="T120" s="174">
        <f>T121+T148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76</v>
      </c>
      <c r="AU120" s="17" t="s">
        <v>120</v>
      </c>
      <c r="BK120" s="175">
        <f>BK121+BK148</f>
        <v>122690</v>
      </c>
    </row>
    <row r="121" spans="1:65" s="11" customFormat="1" ht="25.9" customHeight="1">
      <c r="B121" s="176"/>
      <c r="C121" s="177"/>
      <c r="D121" s="178" t="s">
        <v>76</v>
      </c>
      <c r="E121" s="179" t="s">
        <v>1011</v>
      </c>
      <c r="F121" s="179" t="s">
        <v>1012</v>
      </c>
      <c r="G121" s="177"/>
      <c r="H121" s="177"/>
      <c r="I121" s="180"/>
      <c r="J121" s="181">
        <f>BK121</f>
        <v>79932</v>
      </c>
      <c r="K121" s="177"/>
      <c r="L121" s="182"/>
      <c r="M121" s="183"/>
      <c r="N121" s="184"/>
      <c r="O121" s="184"/>
      <c r="P121" s="185">
        <f>P122+P137</f>
        <v>0</v>
      </c>
      <c r="Q121" s="184"/>
      <c r="R121" s="185">
        <f>R122+R137</f>
        <v>0.108</v>
      </c>
      <c r="S121" s="184"/>
      <c r="T121" s="186">
        <f>T122+T137</f>
        <v>0</v>
      </c>
      <c r="AR121" s="187" t="s">
        <v>87</v>
      </c>
      <c r="AT121" s="188" t="s">
        <v>76</v>
      </c>
      <c r="AU121" s="188" t="s">
        <v>77</v>
      </c>
      <c r="AY121" s="187" t="s">
        <v>171</v>
      </c>
      <c r="BK121" s="189">
        <f>BK122+BK137</f>
        <v>79932</v>
      </c>
    </row>
    <row r="122" spans="1:65" s="11" customFormat="1" ht="22.9" customHeight="1">
      <c r="B122" s="176"/>
      <c r="C122" s="177"/>
      <c r="D122" s="178" t="s">
        <v>76</v>
      </c>
      <c r="E122" s="190" t="s">
        <v>2941</v>
      </c>
      <c r="F122" s="190" t="s">
        <v>2942</v>
      </c>
      <c r="G122" s="177"/>
      <c r="H122" s="177"/>
      <c r="I122" s="180"/>
      <c r="J122" s="191">
        <f>BK122</f>
        <v>64870.5</v>
      </c>
      <c r="K122" s="177"/>
      <c r="L122" s="182"/>
      <c r="M122" s="183"/>
      <c r="N122" s="184"/>
      <c r="O122" s="184"/>
      <c r="P122" s="185">
        <f>SUM(P123:P136)</f>
        <v>0</v>
      </c>
      <c r="Q122" s="184"/>
      <c r="R122" s="185">
        <f>SUM(R123:R136)</f>
        <v>0.10284</v>
      </c>
      <c r="S122" s="184"/>
      <c r="T122" s="186">
        <f>SUM(T123:T136)</f>
        <v>0</v>
      </c>
      <c r="AR122" s="187" t="s">
        <v>87</v>
      </c>
      <c r="AT122" s="188" t="s">
        <v>76</v>
      </c>
      <c r="AU122" s="188" t="s">
        <v>85</v>
      </c>
      <c r="AY122" s="187" t="s">
        <v>171</v>
      </c>
      <c r="BK122" s="189">
        <f>SUM(BK123:BK136)</f>
        <v>64870.5</v>
      </c>
    </row>
    <row r="123" spans="1:65" s="1" customFormat="1" ht="37.9" customHeight="1">
      <c r="A123" s="34"/>
      <c r="B123" s="35"/>
      <c r="C123" s="192" t="s">
        <v>85</v>
      </c>
      <c r="D123" s="192" t="s">
        <v>173</v>
      </c>
      <c r="E123" s="193" t="s">
        <v>2943</v>
      </c>
      <c r="F123" s="194" t="s">
        <v>2944</v>
      </c>
      <c r="G123" s="195" t="s">
        <v>308</v>
      </c>
      <c r="H123" s="196">
        <v>4</v>
      </c>
      <c r="I123" s="197">
        <v>850</v>
      </c>
      <c r="J123" s="196">
        <f t="shared" ref="J123:J136" si="0">ROUND(I123*H123,2)</f>
        <v>3400</v>
      </c>
      <c r="K123" s="194" t="s">
        <v>177</v>
      </c>
      <c r="L123" s="39"/>
      <c r="M123" s="198" t="s">
        <v>1</v>
      </c>
      <c r="N123" s="199" t="s">
        <v>42</v>
      </c>
      <c r="O123" s="71"/>
      <c r="P123" s="200">
        <f t="shared" ref="P123:P136" si="1">O123*H123</f>
        <v>0</v>
      </c>
      <c r="Q123" s="200">
        <v>0</v>
      </c>
      <c r="R123" s="200">
        <f t="shared" ref="R123:R136" si="2">Q123*H123</f>
        <v>0</v>
      </c>
      <c r="S123" s="200">
        <v>0</v>
      </c>
      <c r="T123" s="201">
        <f t="shared" ref="T123:T136" si="3"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02" t="s">
        <v>264</v>
      </c>
      <c r="AT123" s="202" t="s">
        <v>173</v>
      </c>
      <c r="AU123" s="202" t="s">
        <v>87</v>
      </c>
      <c r="AY123" s="17" t="s">
        <v>171</v>
      </c>
      <c r="BE123" s="203">
        <f t="shared" ref="BE123:BE136" si="4">IF(N123="základní",J123,0)</f>
        <v>3400</v>
      </c>
      <c r="BF123" s="203">
        <f t="shared" ref="BF123:BF136" si="5">IF(N123="snížená",J123,0)</f>
        <v>0</v>
      </c>
      <c r="BG123" s="203">
        <f t="shared" ref="BG123:BG136" si="6">IF(N123="zákl. přenesená",J123,0)</f>
        <v>0</v>
      </c>
      <c r="BH123" s="203">
        <f t="shared" ref="BH123:BH136" si="7">IF(N123="sníž. přenesená",J123,0)</f>
        <v>0</v>
      </c>
      <c r="BI123" s="203">
        <f t="shared" ref="BI123:BI136" si="8">IF(N123="nulová",J123,0)</f>
        <v>0</v>
      </c>
      <c r="BJ123" s="17" t="s">
        <v>85</v>
      </c>
      <c r="BK123" s="203">
        <f t="shared" ref="BK123:BK136" si="9">ROUND(I123*H123,2)</f>
        <v>3400</v>
      </c>
      <c r="BL123" s="17" t="s">
        <v>264</v>
      </c>
      <c r="BM123" s="202" t="s">
        <v>2945</v>
      </c>
    </row>
    <row r="124" spans="1:65" s="1" customFormat="1" ht="24.2" customHeight="1">
      <c r="A124" s="34"/>
      <c r="B124" s="35"/>
      <c r="C124" s="237" t="s">
        <v>87</v>
      </c>
      <c r="D124" s="237" t="s">
        <v>212</v>
      </c>
      <c r="E124" s="238" t="s">
        <v>2946</v>
      </c>
      <c r="F124" s="239" t="s">
        <v>2947</v>
      </c>
      <c r="G124" s="240" t="s">
        <v>308</v>
      </c>
      <c r="H124" s="241">
        <v>4</v>
      </c>
      <c r="I124" s="242">
        <v>4807</v>
      </c>
      <c r="J124" s="241">
        <f t="shared" si="0"/>
        <v>19228</v>
      </c>
      <c r="K124" s="239" t="s">
        <v>1</v>
      </c>
      <c r="L124" s="243"/>
      <c r="M124" s="244" t="s">
        <v>1</v>
      </c>
      <c r="N124" s="245" t="s">
        <v>42</v>
      </c>
      <c r="O124" s="71"/>
      <c r="P124" s="200">
        <f t="shared" si="1"/>
        <v>0</v>
      </c>
      <c r="Q124" s="200">
        <v>0</v>
      </c>
      <c r="R124" s="200">
        <f t="shared" si="2"/>
        <v>0</v>
      </c>
      <c r="S124" s="200">
        <v>0</v>
      </c>
      <c r="T124" s="201">
        <f t="shared" si="3"/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02" t="s">
        <v>360</v>
      </c>
      <c r="AT124" s="202" t="s">
        <v>212</v>
      </c>
      <c r="AU124" s="202" t="s">
        <v>87</v>
      </c>
      <c r="AY124" s="17" t="s">
        <v>171</v>
      </c>
      <c r="BE124" s="203">
        <f t="shared" si="4"/>
        <v>19228</v>
      </c>
      <c r="BF124" s="203">
        <f t="shared" si="5"/>
        <v>0</v>
      </c>
      <c r="BG124" s="203">
        <f t="shared" si="6"/>
        <v>0</v>
      </c>
      <c r="BH124" s="203">
        <f t="shared" si="7"/>
        <v>0</v>
      </c>
      <c r="BI124" s="203">
        <f t="shared" si="8"/>
        <v>0</v>
      </c>
      <c r="BJ124" s="17" t="s">
        <v>85</v>
      </c>
      <c r="BK124" s="203">
        <f t="shared" si="9"/>
        <v>19228</v>
      </c>
      <c r="BL124" s="17" t="s">
        <v>264</v>
      </c>
      <c r="BM124" s="202" t="s">
        <v>2948</v>
      </c>
    </row>
    <row r="125" spans="1:65" s="1" customFormat="1" ht="21.75" customHeight="1">
      <c r="A125" s="34"/>
      <c r="B125" s="35"/>
      <c r="C125" s="192" t="s">
        <v>186</v>
      </c>
      <c r="D125" s="192" t="s">
        <v>173</v>
      </c>
      <c r="E125" s="193" t="s">
        <v>2949</v>
      </c>
      <c r="F125" s="194" t="s">
        <v>2950</v>
      </c>
      <c r="G125" s="195" t="s">
        <v>308</v>
      </c>
      <c r="H125" s="196">
        <v>9</v>
      </c>
      <c r="I125" s="197">
        <v>250</v>
      </c>
      <c r="J125" s="196">
        <f t="shared" si="0"/>
        <v>2250</v>
      </c>
      <c r="K125" s="194" t="s">
        <v>177</v>
      </c>
      <c r="L125" s="39"/>
      <c r="M125" s="198" t="s">
        <v>1</v>
      </c>
      <c r="N125" s="199" t="s">
        <v>42</v>
      </c>
      <c r="O125" s="71"/>
      <c r="P125" s="200">
        <f t="shared" si="1"/>
        <v>0</v>
      </c>
      <c r="Q125" s="200">
        <v>0</v>
      </c>
      <c r="R125" s="200">
        <f t="shared" si="2"/>
        <v>0</v>
      </c>
      <c r="S125" s="200">
        <v>0</v>
      </c>
      <c r="T125" s="201">
        <f t="shared" si="3"/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2" t="s">
        <v>264</v>
      </c>
      <c r="AT125" s="202" t="s">
        <v>173</v>
      </c>
      <c r="AU125" s="202" t="s">
        <v>87</v>
      </c>
      <c r="AY125" s="17" t="s">
        <v>171</v>
      </c>
      <c r="BE125" s="203">
        <f t="shared" si="4"/>
        <v>2250</v>
      </c>
      <c r="BF125" s="203">
        <f t="shared" si="5"/>
        <v>0</v>
      </c>
      <c r="BG125" s="203">
        <f t="shared" si="6"/>
        <v>0</v>
      </c>
      <c r="BH125" s="203">
        <f t="shared" si="7"/>
        <v>0</v>
      </c>
      <c r="BI125" s="203">
        <f t="shared" si="8"/>
        <v>0</v>
      </c>
      <c r="BJ125" s="17" t="s">
        <v>85</v>
      </c>
      <c r="BK125" s="203">
        <f t="shared" si="9"/>
        <v>2250</v>
      </c>
      <c r="BL125" s="17" t="s">
        <v>264</v>
      </c>
      <c r="BM125" s="202" t="s">
        <v>2951</v>
      </c>
    </row>
    <row r="126" spans="1:65" s="1" customFormat="1" ht="24.2" customHeight="1">
      <c r="A126" s="34"/>
      <c r="B126" s="35"/>
      <c r="C126" s="237" t="s">
        <v>178</v>
      </c>
      <c r="D126" s="237" t="s">
        <v>212</v>
      </c>
      <c r="E126" s="238" t="s">
        <v>2952</v>
      </c>
      <c r="F126" s="239" t="s">
        <v>2953</v>
      </c>
      <c r="G126" s="240" t="s">
        <v>308</v>
      </c>
      <c r="H126" s="241">
        <v>9</v>
      </c>
      <c r="I126" s="242">
        <v>171</v>
      </c>
      <c r="J126" s="241">
        <f t="shared" si="0"/>
        <v>1539</v>
      </c>
      <c r="K126" s="239" t="s">
        <v>1</v>
      </c>
      <c r="L126" s="243"/>
      <c r="M126" s="244" t="s">
        <v>1</v>
      </c>
      <c r="N126" s="245" t="s">
        <v>42</v>
      </c>
      <c r="O126" s="71"/>
      <c r="P126" s="200">
        <f t="shared" si="1"/>
        <v>0</v>
      </c>
      <c r="Q126" s="200">
        <v>0</v>
      </c>
      <c r="R126" s="200">
        <f t="shared" si="2"/>
        <v>0</v>
      </c>
      <c r="S126" s="200">
        <v>0</v>
      </c>
      <c r="T126" s="201">
        <f t="shared" si="3"/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2" t="s">
        <v>360</v>
      </c>
      <c r="AT126" s="202" t="s">
        <v>212</v>
      </c>
      <c r="AU126" s="202" t="s">
        <v>87</v>
      </c>
      <c r="AY126" s="17" t="s">
        <v>171</v>
      </c>
      <c r="BE126" s="203">
        <f t="shared" si="4"/>
        <v>1539</v>
      </c>
      <c r="BF126" s="203">
        <f t="shared" si="5"/>
        <v>0</v>
      </c>
      <c r="BG126" s="203">
        <f t="shared" si="6"/>
        <v>0</v>
      </c>
      <c r="BH126" s="203">
        <f t="shared" si="7"/>
        <v>0</v>
      </c>
      <c r="BI126" s="203">
        <f t="shared" si="8"/>
        <v>0</v>
      </c>
      <c r="BJ126" s="17" t="s">
        <v>85</v>
      </c>
      <c r="BK126" s="203">
        <f t="shared" si="9"/>
        <v>1539</v>
      </c>
      <c r="BL126" s="17" t="s">
        <v>264</v>
      </c>
      <c r="BM126" s="202" t="s">
        <v>2954</v>
      </c>
    </row>
    <row r="127" spans="1:65" s="1" customFormat="1" ht="24.2" customHeight="1">
      <c r="A127" s="34"/>
      <c r="B127" s="35"/>
      <c r="C127" s="192" t="s">
        <v>195</v>
      </c>
      <c r="D127" s="192" t="s">
        <v>173</v>
      </c>
      <c r="E127" s="193" t="s">
        <v>2955</v>
      </c>
      <c r="F127" s="194" t="s">
        <v>2956</v>
      </c>
      <c r="G127" s="195" t="s">
        <v>308</v>
      </c>
      <c r="H127" s="196">
        <v>1</v>
      </c>
      <c r="I127" s="197">
        <v>284</v>
      </c>
      <c r="J127" s="196">
        <f t="shared" si="0"/>
        <v>284</v>
      </c>
      <c r="K127" s="194" t="s">
        <v>177</v>
      </c>
      <c r="L127" s="39"/>
      <c r="M127" s="198" t="s">
        <v>1</v>
      </c>
      <c r="N127" s="199" t="s">
        <v>42</v>
      </c>
      <c r="O127" s="71"/>
      <c r="P127" s="200">
        <f t="shared" si="1"/>
        <v>0</v>
      </c>
      <c r="Q127" s="200">
        <v>0</v>
      </c>
      <c r="R127" s="200">
        <f t="shared" si="2"/>
        <v>0</v>
      </c>
      <c r="S127" s="200">
        <v>0</v>
      </c>
      <c r="T127" s="201">
        <f t="shared" si="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2" t="s">
        <v>264</v>
      </c>
      <c r="AT127" s="202" t="s">
        <v>173</v>
      </c>
      <c r="AU127" s="202" t="s">
        <v>87</v>
      </c>
      <c r="AY127" s="17" t="s">
        <v>171</v>
      </c>
      <c r="BE127" s="203">
        <f t="shared" si="4"/>
        <v>284</v>
      </c>
      <c r="BF127" s="203">
        <f t="shared" si="5"/>
        <v>0</v>
      </c>
      <c r="BG127" s="203">
        <f t="shared" si="6"/>
        <v>0</v>
      </c>
      <c r="BH127" s="203">
        <f t="shared" si="7"/>
        <v>0</v>
      </c>
      <c r="BI127" s="203">
        <f t="shared" si="8"/>
        <v>0</v>
      </c>
      <c r="BJ127" s="17" t="s">
        <v>85</v>
      </c>
      <c r="BK127" s="203">
        <f t="shared" si="9"/>
        <v>284</v>
      </c>
      <c r="BL127" s="17" t="s">
        <v>264</v>
      </c>
      <c r="BM127" s="202" t="s">
        <v>2957</v>
      </c>
    </row>
    <row r="128" spans="1:65" s="1" customFormat="1" ht="24.2" customHeight="1">
      <c r="A128" s="34"/>
      <c r="B128" s="35"/>
      <c r="C128" s="237" t="s">
        <v>201</v>
      </c>
      <c r="D128" s="237" t="s">
        <v>212</v>
      </c>
      <c r="E128" s="238" t="s">
        <v>2958</v>
      </c>
      <c r="F128" s="239" t="s">
        <v>2959</v>
      </c>
      <c r="G128" s="240" t="s">
        <v>308</v>
      </c>
      <c r="H128" s="241">
        <v>1</v>
      </c>
      <c r="I128" s="242">
        <v>3690</v>
      </c>
      <c r="J128" s="241">
        <f t="shared" si="0"/>
        <v>3690</v>
      </c>
      <c r="K128" s="239" t="s">
        <v>1</v>
      </c>
      <c r="L128" s="243"/>
      <c r="M128" s="244" t="s">
        <v>1</v>
      </c>
      <c r="N128" s="245" t="s">
        <v>42</v>
      </c>
      <c r="O128" s="71"/>
      <c r="P128" s="200">
        <f t="shared" si="1"/>
        <v>0</v>
      </c>
      <c r="Q128" s="200">
        <v>0</v>
      </c>
      <c r="R128" s="200">
        <f t="shared" si="2"/>
        <v>0</v>
      </c>
      <c r="S128" s="200">
        <v>0</v>
      </c>
      <c r="T128" s="201">
        <f t="shared" si="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2" t="s">
        <v>360</v>
      </c>
      <c r="AT128" s="202" t="s">
        <v>212</v>
      </c>
      <c r="AU128" s="202" t="s">
        <v>87</v>
      </c>
      <c r="AY128" s="17" t="s">
        <v>171</v>
      </c>
      <c r="BE128" s="203">
        <f t="shared" si="4"/>
        <v>3690</v>
      </c>
      <c r="BF128" s="203">
        <f t="shared" si="5"/>
        <v>0</v>
      </c>
      <c r="BG128" s="203">
        <f t="shared" si="6"/>
        <v>0</v>
      </c>
      <c r="BH128" s="203">
        <f t="shared" si="7"/>
        <v>0</v>
      </c>
      <c r="BI128" s="203">
        <f t="shared" si="8"/>
        <v>0</v>
      </c>
      <c r="BJ128" s="17" t="s">
        <v>85</v>
      </c>
      <c r="BK128" s="203">
        <f t="shared" si="9"/>
        <v>3690</v>
      </c>
      <c r="BL128" s="17" t="s">
        <v>264</v>
      </c>
      <c r="BM128" s="202" t="s">
        <v>2960</v>
      </c>
    </row>
    <row r="129" spans="1:65" s="1" customFormat="1" ht="37.9" customHeight="1">
      <c r="A129" s="34"/>
      <c r="B129" s="35"/>
      <c r="C129" s="192" t="s">
        <v>211</v>
      </c>
      <c r="D129" s="192" t="s">
        <v>173</v>
      </c>
      <c r="E129" s="193" t="s">
        <v>2961</v>
      </c>
      <c r="F129" s="194" t="s">
        <v>2962</v>
      </c>
      <c r="G129" s="195" t="s">
        <v>282</v>
      </c>
      <c r="H129" s="196">
        <v>9</v>
      </c>
      <c r="I129" s="197">
        <v>1293</v>
      </c>
      <c r="J129" s="196">
        <f t="shared" si="0"/>
        <v>11637</v>
      </c>
      <c r="K129" s="194" t="s">
        <v>177</v>
      </c>
      <c r="L129" s="39"/>
      <c r="M129" s="198" t="s">
        <v>1</v>
      </c>
      <c r="N129" s="199" t="s">
        <v>42</v>
      </c>
      <c r="O129" s="71"/>
      <c r="P129" s="200">
        <f t="shared" si="1"/>
        <v>0</v>
      </c>
      <c r="Q129" s="200">
        <v>3.4399999999999999E-3</v>
      </c>
      <c r="R129" s="200">
        <f t="shared" si="2"/>
        <v>3.0959999999999998E-2</v>
      </c>
      <c r="S129" s="200">
        <v>0</v>
      </c>
      <c r="T129" s="201">
        <f t="shared" si="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2" t="s">
        <v>264</v>
      </c>
      <c r="AT129" s="202" t="s">
        <v>173</v>
      </c>
      <c r="AU129" s="202" t="s">
        <v>87</v>
      </c>
      <c r="AY129" s="17" t="s">
        <v>171</v>
      </c>
      <c r="BE129" s="203">
        <f t="shared" si="4"/>
        <v>11637</v>
      </c>
      <c r="BF129" s="203">
        <f t="shared" si="5"/>
        <v>0</v>
      </c>
      <c r="BG129" s="203">
        <f t="shared" si="6"/>
        <v>0</v>
      </c>
      <c r="BH129" s="203">
        <f t="shared" si="7"/>
        <v>0</v>
      </c>
      <c r="BI129" s="203">
        <f t="shared" si="8"/>
        <v>0</v>
      </c>
      <c r="BJ129" s="17" t="s">
        <v>85</v>
      </c>
      <c r="BK129" s="203">
        <f t="shared" si="9"/>
        <v>11637</v>
      </c>
      <c r="BL129" s="17" t="s">
        <v>264</v>
      </c>
      <c r="BM129" s="202" t="s">
        <v>2963</v>
      </c>
    </row>
    <row r="130" spans="1:65" s="1" customFormat="1" ht="33" customHeight="1">
      <c r="A130" s="34"/>
      <c r="B130" s="35"/>
      <c r="C130" s="192" t="s">
        <v>215</v>
      </c>
      <c r="D130" s="192" t="s">
        <v>173</v>
      </c>
      <c r="E130" s="193" t="s">
        <v>2964</v>
      </c>
      <c r="F130" s="194" t="s">
        <v>2965</v>
      </c>
      <c r="G130" s="195" t="s">
        <v>282</v>
      </c>
      <c r="H130" s="196">
        <v>7.5</v>
      </c>
      <c r="I130" s="197">
        <v>1335</v>
      </c>
      <c r="J130" s="196">
        <f t="shared" si="0"/>
        <v>10012.5</v>
      </c>
      <c r="K130" s="194" t="s">
        <v>1</v>
      </c>
      <c r="L130" s="39"/>
      <c r="M130" s="198" t="s">
        <v>1</v>
      </c>
      <c r="N130" s="199" t="s">
        <v>42</v>
      </c>
      <c r="O130" s="71"/>
      <c r="P130" s="200">
        <f t="shared" si="1"/>
        <v>0</v>
      </c>
      <c r="Q130" s="200">
        <v>3.4399999999999999E-3</v>
      </c>
      <c r="R130" s="200">
        <f t="shared" si="2"/>
        <v>2.58E-2</v>
      </c>
      <c r="S130" s="200">
        <v>0</v>
      </c>
      <c r="T130" s="201">
        <f t="shared" si="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2" t="s">
        <v>264</v>
      </c>
      <c r="AT130" s="202" t="s">
        <v>173</v>
      </c>
      <c r="AU130" s="202" t="s">
        <v>87</v>
      </c>
      <c r="AY130" s="17" t="s">
        <v>171</v>
      </c>
      <c r="BE130" s="203">
        <f t="shared" si="4"/>
        <v>10012.5</v>
      </c>
      <c r="BF130" s="203">
        <f t="shared" si="5"/>
        <v>0</v>
      </c>
      <c r="BG130" s="203">
        <f t="shared" si="6"/>
        <v>0</v>
      </c>
      <c r="BH130" s="203">
        <f t="shared" si="7"/>
        <v>0</v>
      </c>
      <c r="BI130" s="203">
        <f t="shared" si="8"/>
        <v>0</v>
      </c>
      <c r="BJ130" s="17" t="s">
        <v>85</v>
      </c>
      <c r="BK130" s="203">
        <f t="shared" si="9"/>
        <v>10012.5</v>
      </c>
      <c r="BL130" s="17" t="s">
        <v>264</v>
      </c>
      <c r="BM130" s="202" t="s">
        <v>2966</v>
      </c>
    </row>
    <row r="131" spans="1:65" s="1" customFormat="1" ht="37.9" customHeight="1">
      <c r="A131" s="34"/>
      <c r="B131" s="35"/>
      <c r="C131" s="192" t="s">
        <v>224</v>
      </c>
      <c r="D131" s="192" t="s">
        <v>173</v>
      </c>
      <c r="E131" s="193" t="s">
        <v>2967</v>
      </c>
      <c r="F131" s="194" t="s">
        <v>2968</v>
      </c>
      <c r="G131" s="195" t="s">
        <v>308</v>
      </c>
      <c r="H131" s="196">
        <v>3</v>
      </c>
      <c r="I131" s="197">
        <v>294</v>
      </c>
      <c r="J131" s="196">
        <f t="shared" si="0"/>
        <v>882</v>
      </c>
      <c r="K131" s="194" t="s">
        <v>177</v>
      </c>
      <c r="L131" s="39"/>
      <c r="M131" s="198" t="s">
        <v>1</v>
      </c>
      <c r="N131" s="199" t="s">
        <v>42</v>
      </c>
      <c r="O131" s="71"/>
      <c r="P131" s="200">
        <f t="shared" si="1"/>
        <v>0</v>
      </c>
      <c r="Q131" s="200">
        <v>0</v>
      </c>
      <c r="R131" s="200">
        <f t="shared" si="2"/>
        <v>0</v>
      </c>
      <c r="S131" s="200">
        <v>0</v>
      </c>
      <c r="T131" s="201">
        <f t="shared" si="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2" t="s">
        <v>264</v>
      </c>
      <c r="AT131" s="202" t="s">
        <v>173</v>
      </c>
      <c r="AU131" s="202" t="s">
        <v>87</v>
      </c>
      <c r="AY131" s="17" t="s">
        <v>171</v>
      </c>
      <c r="BE131" s="203">
        <f t="shared" si="4"/>
        <v>882</v>
      </c>
      <c r="BF131" s="203">
        <f t="shared" si="5"/>
        <v>0</v>
      </c>
      <c r="BG131" s="203">
        <f t="shared" si="6"/>
        <v>0</v>
      </c>
      <c r="BH131" s="203">
        <f t="shared" si="7"/>
        <v>0</v>
      </c>
      <c r="BI131" s="203">
        <f t="shared" si="8"/>
        <v>0</v>
      </c>
      <c r="BJ131" s="17" t="s">
        <v>85</v>
      </c>
      <c r="BK131" s="203">
        <f t="shared" si="9"/>
        <v>882</v>
      </c>
      <c r="BL131" s="17" t="s">
        <v>264</v>
      </c>
      <c r="BM131" s="202" t="s">
        <v>2969</v>
      </c>
    </row>
    <row r="132" spans="1:65" s="1" customFormat="1" ht="16.5" customHeight="1">
      <c r="A132" s="34"/>
      <c r="B132" s="35"/>
      <c r="C132" s="237" t="s">
        <v>228</v>
      </c>
      <c r="D132" s="237" t="s">
        <v>212</v>
      </c>
      <c r="E132" s="238" t="s">
        <v>2970</v>
      </c>
      <c r="F132" s="239" t="s">
        <v>2971</v>
      </c>
      <c r="G132" s="240" t="s">
        <v>308</v>
      </c>
      <c r="H132" s="241">
        <v>3</v>
      </c>
      <c r="I132" s="242">
        <v>901</v>
      </c>
      <c r="J132" s="241">
        <f t="shared" si="0"/>
        <v>2703</v>
      </c>
      <c r="K132" s="239" t="s">
        <v>1</v>
      </c>
      <c r="L132" s="243"/>
      <c r="M132" s="244" t="s">
        <v>1</v>
      </c>
      <c r="N132" s="245" t="s">
        <v>42</v>
      </c>
      <c r="O132" s="71"/>
      <c r="P132" s="200">
        <f t="shared" si="1"/>
        <v>0</v>
      </c>
      <c r="Q132" s="200">
        <v>0</v>
      </c>
      <c r="R132" s="200">
        <f t="shared" si="2"/>
        <v>0</v>
      </c>
      <c r="S132" s="200">
        <v>0</v>
      </c>
      <c r="T132" s="201">
        <f t="shared" si="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2" t="s">
        <v>360</v>
      </c>
      <c r="AT132" s="202" t="s">
        <v>212</v>
      </c>
      <c r="AU132" s="202" t="s">
        <v>87</v>
      </c>
      <c r="AY132" s="17" t="s">
        <v>171</v>
      </c>
      <c r="BE132" s="203">
        <f t="shared" si="4"/>
        <v>2703</v>
      </c>
      <c r="BF132" s="203">
        <f t="shared" si="5"/>
        <v>0</v>
      </c>
      <c r="BG132" s="203">
        <f t="shared" si="6"/>
        <v>0</v>
      </c>
      <c r="BH132" s="203">
        <f t="shared" si="7"/>
        <v>0</v>
      </c>
      <c r="BI132" s="203">
        <f t="shared" si="8"/>
        <v>0</v>
      </c>
      <c r="BJ132" s="17" t="s">
        <v>85</v>
      </c>
      <c r="BK132" s="203">
        <f t="shared" si="9"/>
        <v>2703</v>
      </c>
      <c r="BL132" s="17" t="s">
        <v>264</v>
      </c>
      <c r="BM132" s="202" t="s">
        <v>2972</v>
      </c>
    </row>
    <row r="133" spans="1:65" s="1" customFormat="1" ht="24.2" customHeight="1">
      <c r="A133" s="34"/>
      <c r="B133" s="35"/>
      <c r="C133" s="192" t="s">
        <v>235</v>
      </c>
      <c r="D133" s="192" t="s">
        <v>173</v>
      </c>
      <c r="E133" s="193" t="s">
        <v>2973</v>
      </c>
      <c r="F133" s="194" t="s">
        <v>2974</v>
      </c>
      <c r="G133" s="195" t="s">
        <v>220</v>
      </c>
      <c r="H133" s="196">
        <v>3</v>
      </c>
      <c r="I133" s="197">
        <v>720</v>
      </c>
      <c r="J133" s="196">
        <f t="shared" si="0"/>
        <v>2160</v>
      </c>
      <c r="K133" s="194" t="s">
        <v>1</v>
      </c>
      <c r="L133" s="39"/>
      <c r="M133" s="198" t="s">
        <v>1</v>
      </c>
      <c r="N133" s="199" t="s">
        <v>42</v>
      </c>
      <c r="O133" s="71"/>
      <c r="P133" s="200">
        <f t="shared" si="1"/>
        <v>0</v>
      </c>
      <c r="Q133" s="200">
        <v>1.536E-2</v>
      </c>
      <c r="R133" s="200">
        <f t="shared" si="2"/>
        <v>4.6080000000000003E-2</v>
      </c>
      <c r="S133" s="200">
        <v>0</v>
      </c>
      <c r="T133" s="201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2" t="s">
        <v>264</v>
      </c>
      <c r="AT133" s="202" t="s">
        <v>173</v>
      </c>
      <c r="AU133" s="202" t="s">
        <v>87</v>
      </c>
      <c r="AY133" s="17" t="s">
        <v>171</v>
      </c>
      <c r="BE133" s="203">
        <f t="shared" si="4"/>
        <v>2160</v>
      </c>
      <c r="BF133" s="203">
        <f t="shared" si="5"/>
        <v>0</v>
      </c>
      <c r="BG133" s="203">
        <f t="shared" si="6"/>
        <v>0</v>
      </c>
      <c r="BH133" s="203">
        <f t="shared" si="7"/>
        <v>0</v>
      </c>
      <c r="BI133" s="203">
        <f t="shared" si="8"/>
        <v>0</v>
      </c>
      <c r="BJ133" s="17" t="s">
        <v>85</v>
      </c>
      <c r="BK133" s="203">
        <f t="shared" si="9"/>
        <v>2160</v>
      </c>
      <c r="BL133" s="17" t="s">
        <v>264</v>
      </c>
      <c r="BM133" s="202" t="s">
        <v>2975</v>
      </c>
    </row>
    <row r="134" spans="1:65" s="1" customFormat="1" ht="21.75" customHeight="1">
      <c r="A134" s="34"/>
      <c r="B134" s="35"/>
      <c r="C134" s="192" t="s">
        <v>243</v>
      </c>
      <c r="D134" s="192" t="s">
        <v>173</v>
      </c>
      <c r="E134" s="193" t="s">
        <v>2976</v>
      </c>
      <c r="F134" s="194" t="s">
        <v>2977</v>
      </c>
      <c r="G134" s="195" t="s">
        <v>308</v>
      </c>
      <c r="H134" s="196">
        <v>4</v>
      </c>
      <c r="I134" s="197">
        <v>485</v>
      </c>
      <c r="J134" s="196">
        <f t="shared" si="0"/>
        <v>1940</v>
      </c>
      <c r="K134" s="194" t="s">
        <v>1</v>
      </c>
      <c r="L134" s="39"/>
      <c r="M134" s="198" t="s">
        <v>1</v>
      </c>
      <c r="N134" s="199" t="s">
        <v>42</v>
      </c>
      <c r="O134" s="71"/>
      <c r="P134" s="200">
        <f t="shared" si="1"/>
        <v>0</v>
      </c>
      <c r="Q134" s="200">
        <v>0</v>
      </c>
      <c r="R134" s="200">
        <f t="shared" si="2"/>
        <v>0</v>
      </c>
      <c r="S134" s="200">
        <v>0</v>
      </c>
      <c r="T134" s="201">
        <f t="shared" si="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2" t="s">
        <v>264</v>
      </c>
      <c r="AT134" s="202" t="s">
        <v>173</v>
      </c>
      <c r="AU134" s="202" t="s">
        <v>87</v>
      </c>
      <c r="AY134" s="17" t="s">
        <v>171</v>
      </c>
      <c r="BE134" s="203">
        <f t="shared" si="4"/>
        <v>1940</v>
      </c>
      <c r="BF134" s="203">
        <f t="shared" si="5"/>
        <v>0</v>
      </c>
      <c r="BG134" s="203">
        <f t="shared" si="6"/>
        <v>0</v>
      </c>
      <c r="BH134" s="203">
        <f t="shared" si="7"/>
        <v>0</v>
      </c>
      <c r="BI134" s="203">
        <f t="shared" si="8"/>
        <v>0</v>
      </c>
      <c r="BJ134" s="17" t="s">
        <v>85</v>
      </c>
      <c r="BK134" s="203">
        <f t="shared" si="9"/>
        <v>1940</v>
      </c>
      <c r="BL134" s="17" t="s">
        <v>264</v>
      </c>
      <c r="BM134" s="202" t="s">
        <v>2978</v>
      </c>
    </row>
    <row r="135" spans="1:65" s="1" customFormat="1" ht="21.75" customHeight="1">
      <c r="A135" s="34"/>
      <c r="B135" s="35"/>
      <c r="C135" s="192" t="s">
        <v>250</v>
      </c>
      <c r="D135" s="192" t="s">
        <v>173</v>
      </c>
      <c r="E135" s="193" t="s">
        <v>2979</v>
      </c>
      <c r="F135" s="194" t="s">
        <v>2980</v>
      </c>
      <c r="G135" s="195" t="s">
        <v>308</v>
      </c>
      <c r="H135" s="196">
        <v>8</v>
      </c>
      <c r="I135" s="197">
        <v>420</v>
      </c>
      <c r="J135" s="196">
        <f t="shared" si="0"/>
        <v>3360</v>
      </c>
      <c r="K135" s="194" t="s">
        <v>1</v>
      </c>
      <c r="L135" s="39"/>
      <c r="M135" s="198" t="s">
        <v>1</v>
      </c>
      <c r="N135" s="199" t="s">
        <v>42</v>
      </c>
      <c r="O135" s="71"/>
      <c r="P135" s="200">
        <f t="shared" si="1"/>
        <v>0</v>
      </c>
      <c r="Q135" s="200">
        <v>0</v>
      </c>
      <c r="R135" s="200">
        <f t="shared" si="2"/>
        <v>0</v>
      </c>
      <c r="S135" s="200">
        <v>0</v>
      </c>
      <c r="T135" s="201">
        <f t="shared" si="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2" t="s">
        <v>264</v>
      </c>
      <c r="AT135" s="202" t="s">
        <v>173</v>
      </c>
      <c r="AU135" s="202" t="s">
        <v>87</v>
      </c>
      <c r="AY135" s="17" t="s">
        <v>171</v>
      </c>
      <c r="BE135" s="203">
        <f t="shared" si="4"/>
        <v>3360</v>
      </c>
      <c r="BF135" s="203">
        <f t="shared" si="5"/>
        <v>0</v>
      </c>
      <c r="BG135" s="203">
        <f t="shared" si="6"/>
        <v>0</v>
      </c>
      <c r="BH135" s="203">
        <f t="shared" si="7"/>
        <v>0</v>
      </c>
      <c r="BI135" s="203">
        <f t="shared" si="8"/>
        <v>0</v>
      </c>
      <c r="BJ135" s="17" t="s">
        <v>85</v>
      </c>
      <c r="BK135" s="203">
        <f t="shared" si="9"/>
        <v>3360</v>
      </c>
      <c r="BL135" s="17" t="s">
        <v>264</v>
      </c>
      <c r="BM135" s="202" t="s">
        <v>2981</v>
      </c>
    </row>
    <row r="136" spans="1:65" s="1" customFormat="1" ht="21.75" customHeight="1">
      <c r="A136" s="34"/>
      <c r="B136" s="35"/>
      <c r="C136" s="192" t="s">
        <v>254</v>
      </c>
      <c r="D136" s="192" t="s">
        <v>173</v>
      </c>
      <c r="E136" s="193" t="s">
        <v>2982</v>
      </c>
      <c r="F136" s="194" t="s">
        <v>2983</v>
      </c>
      <c r="G136" s="195" t="s">
        <v>282</v>
      </c>
      <c r="H136" s="196">
        <v>15</v>
      </c>
      <c r="I136" s="197">
        <v>119</v>
      </c>
      <c r="J136" s="196">
        <f t="shared" si="0"/>
        <v>1785</v>
      </c>
      <c r="K136" s="194" t="s">
        <v>1</v>
      </c>
      <c r="L136" s="39"/>
      <c r="M136" s="198" t="s">
        <v>1</v>
      </c>
      <c r="N136" s="199" t="s">
        <v>42</v>
      </c>
      <c r="O136" s="71"/>
      <c r="P136" s="200">
        <f t="shared" si="1"/>
        <v>0</v>
      </c>
      <c r="Q136" s="200">
        <v>0</v>
      </c>
      <c r="R136" s="200">
        <f t="shared" si="2"/>
        <v>0</v>
      </c>
      <c r="S136" s="200">
        <v>0</v>
      </c>
      <c r="T136" s="201">
        <f t="shared" si="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2" t="s">
        <v>264</v>
      </c>
      <c r="AT136" s="202" t="s">
        <v>173</v>
      </c>
      <c r="AU136" s="202" t="s">
        <v>87</v>
      </c>
      <c r="AY136" s="17" t="s">
        <v>171</v>
      </c>
      <c r="BE136" s="203">
        <f t="shared" si="4"/>
        <v>1785</v>
      </c>
      <c r="BF136" s="203">
        <f t="shared" si="5"/>
        <v>0</v>
      </c>
      <c r="BG136" s="203">
        <f t="shared" si="6"/>
        <v>0</v>
      </c>
      <c r="BH136" s="203">
        <f t="shared" si="7"/>
        <v>0</v>
      </c>
      <c r="BI136" s="203">
        <f t="shared" si="8"/>
        <v>0</v>
      </c>
      <c r="BJ136" s="17" t="s">
        <v>85</v>
      </c>
      <c r="BK136" s="203">
        <f t="shared" si="9"/>
        <v>1785</v>
      </c>
      <c r="BL136" s="17" t="s">
        <v>264</v>
      </c>
      <c r="BM136" s="202" t="s">
        <v>2984</v>
      </c>
    </row>
    <row r="137" spans="1:65" s="11" customFormat="1" ht="22.9" customHeight="1">
      <c r="B137" s="176"/>
      <c r="C137" s="177"/>
      <c r="D137" s="178" t="s">
        <v>76</v>
      </c>
      <c r="E137" s="190" t="s">
        <v>2985</v>
      </c>
      <c r="F137" s="190" t="s">
        <v>2986</v>
      </c>
      <c r="G137" s="177"/>
      <c r="H137" s="177"/>
      <c r="I137" s="180"/>
      <c r="J137" s="191">
        <f>BK137</f>
        <v>15061.5</v>
      </c>
      <c r="K137" s="177"/>
      <c r="L137" s="182"/>
      <c r="M137" s="183"/>
      <c r="N137" s="184"/>
      <c r="O137" s="184"/>
      <c r="P137" s="185">
        <f>SUM(P138:P147)</f>
        <v>0</v>
      </c>
      <c r="Q137" s="184"/>
      <c r="R137" s="185">
        <f>SUM(R138:R147)</f>
        <v>5.1599999999999997E-3</v>
      </c>
      <c r="S137" s="184"/>
      <c r="T137" s="186">
        <f>SUM(T138:T147)</f>
        <v>0</v>
      </c>
      <c r="AR137" s="187" t="s">
        <v>87</v>
      </c>
      <c r="AT137" s="188" t="s">
        <v>76</v>
      </c>
      <c r="AU137" s="188" t="s">
        <v>85</v>
      </c>
      <c r="AY137" s="187" t="s">
        <v>171</v>
      </c>
      <c r="BK137" s="189">
        <f>SUM(BK138:BK147)</f>
        <v>15061.5</v>
      </c>
    </row>
    <row r="138" spans="1:65" s="1" customFormat="1" ht="24.2" customHeight="1">
      <c r="A138" s="34"/>
      <c r="B138" s="35"/>
      <c r="C138" s="192" t="s">
        <v>8</v>
      </c>
      <c r="D138" s="192" t="s">
        <v>173</v>
      </c>
      <c r="E138" s="193" t="s">
        <v>2987</v>
      </c>
      <c r="F138" s="194" t="s">
        <v>2988</v>
      </c>
      <c r="G138" s="195" t="s">
        <v>308</v>
      </c>
      <c r="H138" s="196">
        <v>1</v>
      </c>
      <c r="I138" s="197">
        <v>1707</v>
      </c>
      <c r="J138" s="196">
        <f t="shared" ref="J138:J147" si="10">ROUND(I138*H138,2)</f>
        <v>1707</v>
      </c>
      <c r="K138" s="194" t="s">
        <v>177</v>
      </c>
      <c r="L138" s="39"/>
      <c r="M138" s="198" t="s">
        <v>1</v>
      </c>
      <c r="N138" s="199" t="s">
        <v>42</v>
      </c>
      <c r="O138" s="71"/>
      <c r="P138" s="200">
        <f t="shared" ref="P138:P147" si="11">O138*H138</f>
        <v>0</v>
      </c>
      <c r="Q138" s="200">
        <v>0</v>
      </c>
      <c r="R138" s="200">
        <f t="shared" ref="R138:R147" si="12">Q138*H138</f>
        <v>0</v>
      </c>
      <c r="S138" s="200">
        <v>0</v>
      </c>
      <c r="T138" s="201">
        <f t="shared" ref="T138:T147" si="13"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2" t="s">
        <v>264</v>
      </c>
      <c r="AT138" s="202" t="s">
        <v>173</v>
      </c>
      <c r="AU138" s="202" t="s">
        <v>87</v>
      </c>
      <c r="AY138" s="17" t="s">
        <v>171</v>
      </c>
      <c r="BE138" s="203">
        <f t="shared" ref="BE138:BE147" si="14">IF(N138="základní",J138,0)</f>
        <v>1707</v>
      </c>
      <c r="BF138" s="203">
        <f t="shared" ref="BF138:BF147" si="15">IF(N138="snížená",J138,0)</f>
        <v>0</v>
      </c>
      <c r="BG138" s="203">
        <f t="shared" ref="BG138:BG147" si="16">IF(N138="zákl. přenesená",J138,0)</f>
        <v>0</v>
      </c>
      <c r="BH138" s="203">
        <f t="shared" ref="BH138:BH147" si="17">IF(N138="sníž. přenesená",J138,0)</f>
        <v>0</v>
      </c>
      <c r="BI138" s="203">
        <f t="shared" ref="BI138:BI147" si="18">IF(N138="nulová",J138,0)</f>
        <v>0</v>
      </c>
      <c r="BJ138" s="17" t="s">
        <v>85</v>
      </c>
      <c r="BK138" s="203">
        <f t="shared" ref="BK138:BK147" si="19">ROUND(I138*H138,2)</f>
        <v>1707</v>
      </c>
      <c r="BL138" s="17" t="s">
        <v>264</v>
      </c>
      <c r="BM138" s="202" t="s">
        <v>2989</v>
      </c>
    </row>
    <row r="139" spans="1:65" s="1" customFormat="1" ht="24.2" customHeight="1">
      <c r="A139" s="34"/>
      <c r="B139" s="35"/>
      <c r="C139" s="237" t="s">
        <v>264</v>
      </c>
      <c r="D139" s="237" t="s">
        <v>212</v>
      </c>
      <c r="E139" s="238" t="s">
        <v>2990</v>
      </c>
      <c r="F139" s="239" t="s">
        <v>2991</v>
      </c>
      <c r="G139" s="240" t="s">
        <v>308</v>
      </c>
      <c r="H139" s="241">
        <v>1</v>
      </c>
      <c r="I139" s="242">
        <v>7885</v>
      </c>
      <c r="J139" s="241">
        <f t="shared" si="10"/>
        <v>7885</v>
      </c>
      <c r="K139" s="239" t="s">
        <v>1</v>
      </c>
      <c r="L139" s="243"/>
      <c r="M139" s="244" t="s">
        <v>1</v>
      </c>
      <c r="N139" s="245" t="s">
        <v>42</v>
      </c>
      <c r="O139" s="71"/>
      <c r="P139" s="200">
        <f t="shared" si="11"/>
        <v>0</v>
      </c>
      <c r="Q139" s="200">
        <v>0</v>
      </c>
      <c r="R139" s="200">
        <f t="shared" si="12"/>
        <v>0</v>
      </c>
      <c r="S139" s="200">
        <v>0</v>
      </c>
      <c r="T139" s="201">
        <f t="shared" si="1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360</v>
      </c>
      <c r="AT139" s="202" t="s">
        <v>212</v>
      </c>
      <c r="AU139" s="202" t="s">
        <v>87</v>
      </c>
      <c r="AY139" s="17" t="s">
        <v>171</v>
      </c>
      <c r="BE139" s="203">
        <f t="shared" si="14"/>
        <v>7885</v>
      </c>
      <c r="BF139" s="203">
        <f t="shared" si="15"/>
        <v>0</v>
      </c>
      <c r="BG139" s="203">
        <f t="shared" si="16"/>
        <v>0</v>
      </c>
      <c r="BH139" s="203">
        <f t="shared" si="17"/>
        <v>0</v>
      </c>
      <c r="BI139" s="203">
        <f t="shared" si="18"/>
        <v>0</v>
      </c>
      <c r="BJ139" s="17" t="s">
        <v>85</v>
      </c>
      <c r="BK139" s="203">
        <f t="shared" si="19"/>
        <v>7885</v>
      </c>
      <c r="BL139" s="17" t="s">
        <v>264</v>
      </c>
      <c r="BM139" s="202" t="s">
        <v>2992</v>
      </c>
    </row>
    <row r="140" spans="1:65" s="1" customFormat="1" ht="21.75" customHeight="1">
      <c r="A140" s="34"/>
      <c r="B140" s="35"/>
      <c r="C140" s="192" t="s">
        <v>271</v>
      </c>
      <c r="D140" s="192" t="s">
        <v>173</v>
      </c>
      <c r="E140" s="193" t="s">
        <v>2993</v>
      </c>
      <c r="F140" s="194" t="s">
        <v>2994</v>
      </c>
      <c r="G140" s="195" t="s">
        <v>308</v>
      </c>
      <c r="H140" s="196">
        <v>1</v>
      </c>
      <c r="I140" s="197">
        <v>1056</v>
      </c>
      <c r="J140" s="196">
        <f t="shared" si="10"/>
        <v>1056</v>
      </c>
      <c r="K140" s="194" t="s">
        <v>1</v>
      </c>
      <c r="L140" s="39"/>
      <c r="M140" s="198" t="s">
        <v>1</v>
      </c>
      <c r="N140" s="199" t="s">
        <v>42</v>
      </c>
      <c r="O140" s="71"/>
      <c r="P140" s="200">
        <f t="shared" si="11"/>
        <v>0</v>
      </c>
      <c r="Q140" s="200">
        <v>0</v>
      </c>
      <c r="R140" s="200">
        <f t="shared" si="12"/>
        <v>0</v>
      </c>
      <c r="S140" s="200">
        <v>0</v>
      </c>
      <c r="T140" s="201">
        <f t="shared" si="1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2" t="s">
        <v>264</v>
      </c>
      <c r="AT140" s="202" t="s">
        <v>173</v>
      </c>
      <c r="AU140" s="202" t="s">
        <v>87</v>
      </c>
      <c r="AY140" s="17" t="s">
        <v>171</v>
      </c>
      <c r="BE140" s="203">
        <f t="shared" si="14"/>
        <v>1056</v>
      </c>
      <c r="BF140" s="203">
        <f t="shared" si="15"/>
        <v>0</v>
      </c>
      <c r="BG140" s="203">
        <f t="shared" si="16"/>
        <v>0</v>
      </c>
      <c r="BH140" s="203">
        <f t="shared" si="17"/>
        <v>0</v>
      </c>
      <c r="BI140" s="203">
        <f t="shared" si="18"/>
        <v>0</v>
      </c>
      <c r="BJ140" s="17" t="s">
        <v>85</v>
      </c>
      <c r="BK140" s="203">
        <f t="shared" si="19"/>
        <v>1056</v>
      </c>
      <c r="BL140" s="17" t="s">
        <v>264</v>
      </c>
      <c r="BM140" s="202" t="s">
        <v>2995</v>
      </c>
    </row>
    <row r="141" spans="1:65" s="1" customFormat="1" ht="16.5" customHeight="1">
      <c r="A141" s="34"/>
      <c r="B141" s="35"/>
      <c r="C141" s="192" t="s">
        <v>279</v>
      </c>
      <c r="D141" s="192" t="s">
        <v>173</v>
      </c>
      <c r="E141" s="193" t="s">
        <v>2996</v>
      </c>
      <c r="F141" s="194" t="s">
        <v>2997</v>
      </c>
      <c r="G141" s="195" t="s">
        <v>308</v>
      </c>
      <c r="H141" s="196">
        <v>1</v>
      </c>
      <c r="I141" s="197">
        <v>500</v>
      </c>
      <c r="J141" s="196">
        <f t="shared" si="10"/>
        <v>500</v>
      </c>
      <c r="K141" s="194" t="s">
        <v>1</v>
      </c>
      <c r="L141" s="39"/>
      <c r="M141" s="198" t="s">
        <v>1</v>
      </c>
      <c r="N141" s="199" t="s">
        <v>42</v>
      </c>
      <c r="O141" s="71"/>
      <c r="P141" s="200">
        <f t="shared" si="11"/>
        <v>0</v>
      </c>
      <c r="Q141" s="200">
        <v>0</v>
      </c>
      <c r="R141" s="200">
        <f t="shared" si="12"/>
        <v>0</v>
      </c>
      <c r="S141" s="200">
        <v>0</v>
      </c>
      <c r="T141" s="201">
        <f t="shared" si="13"/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2" t="s">
        <v>264</v>
      </c>
      <c r="AT141" s="202" t="s">
        <v>173</v>
      </c>
      <c r="AU141" s="202" t="s">
        <v>87</v>
      </c>
      <c r="AY141" s="17" t="s">
        <v>171</v>
      </c>
      <c r="BE141" s="203">
        <f t="shared" si="14"/>
        <v>500</v>
      </c>
      <c r="BF141" s="203">
        <f t="shared" si="15"/>
        <v>0</v>
      </c>
      <c r="BG141" s="203">
        <f t="shared" si="16"/>
        <v>0</v>
      </c>
      <c r="BH141" s="203">
        <f t="shared" si="17"/>
        <v>0</v>
      </c>
      <c r="BI141" s="203">
        <f t="shared" si="18"/>
        <v>0</v>
      </c>
      <c r="BJ141" s="17" t="s">
        <v>85</v>
      </c>
      <c r="BK141" s="203">
        <f t="shared" si="19"/>
        <v>500</v>
      </c>
      <c r="BL141" s="17" t="s">
        <v>264</v>
      </c>
      <c r="BM141" s="202" t="s">
        <v>2998</v>
      </c>
    </row>
    <row r="142" spans="1:65" s="1" customFormat="1" ht="24.2" customHeight="1">
      <c r="A142" s="34"/>
      <c r="B142" s="35"/>
      <c r="C142" s="237" t="s">
        <v>284</v>
      </c>
      <c r="D142" s="237" t="s">
        <v>212</v>
      </c>
      <c r="E142" s="238" t="s">
        <v>2999</v>
      </c>
      <c r="F142" s="239" t="s">
        <v>3000</v>
      </c>
      <c r="G142" s="240" t="s">
        <v>308</v>
      </c>
      <c r="H142" s="241">
        <v>1</v>
      </c>
      <c r="I142" s="242">
        <v>483</v>
      </c>
      <c r="J142" s="241">
        <f t="shared" si="10"/>
        <v>483</v>
      </c>
      <c r="K142" s="239" t="s">
        <v>1</v>
      </c>
      <c r="L142" s="243"/>
      <c r="M142" s="244" t="s">
        <v>1</v>
      </c>
      <c r="N142" s="245" t="s">
        <v>42</v>
      </c>
      <c r="O142" s="71"/>
      <c r="P142" s="200">
        <f t="shared" si="11"/>
        <v>0</v>
      </c>
      <c r="Q142" s="200">
        <v>0</v>
      </c>
      <c r="R142" s="200">
        <f t="shared" si="12"/>
        <v>0</v>
      </c>
      <c r="S142" s="200">
        <v>0</v>
      </c>
      <c r="T142" s="201">
        <f t="shared" si="13"/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360</v>
      </c>
      <c r="AT142" s="202" t="s">
        <v>212</v>
      </c>
      <c r="AU142" s="202" t="s">
        <v>87</v>
      </c>
      <c r="AY142" s="17" t="s">
        <v>171</v>
      </c>
      <c r="BE142" s="203">
        <f t="shared" si="14"/>
        <v>483</v>
      </c>
      <c r="BF142" s="203">
        <f t="shared" si="15"/>
        <v>0</v>
      </c>
      <c r="BG142" s="203">
        <f t="shared" si="16"/>
        <v>0</v>
      </c>
      <c r="BH142" s="203">
        <f t="shared" si="17"/>
        <v>0</v>
      </c>
      <c r="BI142" s="203">
        <f t="shared" si="18"/>
        <v>0</v>
      </c>
      <c r="BJ142" s="17" t="s">
        <v>85</v>
      </c>
      <c r="BK142" s="203">
        <f t="shared" si="19"/>
        <v>483</v>
      </c>
      <c r="BL142" s="17" t="s">
        <v>264</v>
      </c>
      <c r="BM142" s="202" t="s">
        <v>3001</v>
      </c>
    </row>
    <row r="143" spans="1:65" s="1" customFormat="1" ht="21.75" customHeight="1">
      <c r="A143" s="34"/>
      <c r="B143" s="35"/>
      <c r="C143" s="192" t="s">
        <v>290</v>
      </c>
      <c r="D143" s="192" t="s">
        <v>173</v>
      </c>
      <c r="E143" s="193" t="s">
        <v>2949</v>
      </c>
      <c r="F143" s="194" t="s">
        <v>2950</v>
      </c>
      <c r="G143" s="195" t="s">
        <v>308</v>
      </c>
      <c r="H143" s="196">
        <v>2</v>
      </c>
      <c r="I143" s="197">
        <v>250</v>
      </c>
      <c r="J143" s="196">
        <f t="shared" si="10"/>
        <v>500</v>
      </c>
      <c r="K143" s="194" t="s">
        <v>177</v>
      </c>
      <c r="L143" s="39"/>
      <c r="M143" s="198" t="s">
        <v>1</v>
      </c>
      <c r="N143" s="199" t="s">
        <v>42</v>
      </c>
      <c r="O143" s="71"/>
      <c r="P143" s="200">
        <f t="shared" si="11"/>
        <v>0</v>
      </c>
      <c r="Q143" s="200">
        <v>0</v>
      </c>
      <c r="R143" s="200">
        <f t="shared" si="12"/>
        <v>0</v>
      </c>
      <c r="S143" s="200">
        <v>0</v>
      </c>
      <c r="T143" s="201">
        <f t="shared" si="1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2" t="s">
        <v>264</v>
      </c>
      <c r="AT143" s="202" t="s">
        <v>173</v>
      </c>
      <c r="AU143" s="202" t="s">
        <v>87</v>
      </c>
      <c r="AY143" s="17" t="s">
        <v>171</v>
      </c>
      <c r="BE143" s="203">
        <f t="shared" si="14"/>
        <v>500</v>
      </c>
      <c r="BF143" s="203">
        <f t="shared" si="15"/>
        <v>0</v>
      </c>
      <c r="BG143" s="203">
        <f t="shared" si="16"/>
        <v>0</v>
      </c>
      <c r="BH143" s="203">
        <f t="shared" si="17"/>
        <v>0</v>
      </c>
      <c r="BI143" s="203">
        <f t="shared" si="18"/>
        <v>0</v>
      </c>
      <c r="BJ143" s="17" t="s">
        <v>85</v>
      </c>
      <c r="BK143" s="203">
        <f t="shared" si="19"/>
        <v>500</v>
      </c>
      <c r="BL143" s="17" t="s">
        <v>264</v>
      </c>
      <c r="BM143" s="202" t="s">
        <v>3002</v>
      </c>
    </row>
    <row r="144" spans="1:65" s="1" customFormat="1" ht="21.75" customHeight="1">
      <c r="A144" s="34"/>
      <c r="B144" s="35"/>
      <c r="C144" s="237" t="s">
        <v>7</v>
      </c>
      <c r="D144" s="237" t="s">
        <v>212</v>
      </c>
      <c r="E144" s="238" t="s">
        <v>3003</v>
      </c>
      <c r="F144" s="239" t="s">
        <v>3004</v>
      </c>
      <c r="G144" s="240" t="s">
        <v>308</v>
      </c>
      <c r="H144" s="241">
        <v>2</v>
      </c>
      <c r="I144" s="242">
        <v>331</v>
      </c>
      <c r="J144" s="241">
        <f t="shared" si="10"/>
        <v>662</v>
      </c>
      <c r="K144" s="239" t="s">
        <v>1</v>
      </c>
      <c r="L144" s="243"/>
      <c r="M144" s="244" t="s">
        <v>1</v>
      </c>
      <c r="N144" s="245" t="s">
        <v>42</v>
      </c>
      <c r="O144" s="71"/>
      <c r="P144" s="200">
        <f t="shared" si="11"/>
        <v>0</v>
      </c>
      <c r="Q144" s="200">
        <v>0</v>
      </c>
      <c r="R144" s="200">
        <f t="shared" si="12"/>
        <v>0</v>
      </c>
      <c r="S144" s="200">
        <v>0</v>
      </c>
      <c r="T144" s="201">
        <f t="shared" si="1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2" t="s">
        <v>360</v>
      </c>
      <c r="AT144" s="202" t="s">
        <v>212</v>
      </c>
      <c r="AU144" s="202" t="s">
        <v>87</v>
      </c>
      <c r="AY144" s="17" t="s">
        <v>171</v>
      </c>
      <c r="BE144" s="203">
        <f t="shared" si="14"/>
        <v>662</v>
      </c>
      <c r="BF144" s="203">
        <f t="shared" si="15"/>
        <v>0</v>
      </c>
      <c r="BG144" s="203">
        <f t="shared" si="16"/>
        <v>0</v>
      </c>
      <c r="BH144" s="203">
        <f t="shared" si="17"/>
        <v>0</v>
      </c>
      <c r="BI144" s="203">
        <f t="shared" si="18"/>
        <v>0</v>
      </c>
      <c r="BJ144" s="17" t="s">
        <v>85</v>
      </c>
      <c r="BK144" s="203">
        <f t="shared" si="19"/>
        <v>662</v>
      </c>
      <c r="BL144" s="17" t="s">
        <v>264</v>
      </c>
      <c r="BM144" s="202" t="s">
        <v>3005</v>
      </c>
    </row>
    <row r="145" spans="1:65" s="1" customFormat="1" ht="37.9" customHeight="1">
      <c r="A145" s="34"/>
      <c r="B145" s="35"/>
      <c r="C145" s="192" t="s">
        <v>301</v>
      </c>
      <c r="D145" s="192" t="s">
        <v>173</v>
      </c>
      <c r="E145" s="193" t="s">
        <v>2961</v>
      </c>
      <c r="F145" s="194" t="s">
        <v>2962</v>
      </c>
      <c r="G145" s="195" t="s">
        <v>282</v>
      </c>
      <c r="H145" s="196">
        <v>1</v>
      </c>
      <c r="I145" s="197">
        <v>1293</v>
      </c>
      <c r="J145" s="196">
        <f t="shared" si="10"/>
        <v>1293</v>
      </c>
      <c r="K145" s="194" t="s">
        <v>177</v>
      </c>
      <c r="L145" s="39"/>
      <c r="M145" s="198" t="s">
        <v>1</v>
      </c>
      <c r="N145" s="199" t="s">
        <v>42</v>
      </c>
      <c r="O145" s="71"/>
      <c r="P145" s="200">
        <f t="shared" si="11"/>
        <v>0</v>
      </c>
      <c r="Q145" s="200">
        <v>3.4399999999999999E-3</v>
      </c>
      <c r="R145" s="200">
        <f t="shared" si="12"/>
        <v>3.4399999999999999E-3</v>
      </c>
      <c r="S145" s="200">
        <v>0</v>
      </c>
      <c r="T145" s="201">
        <f t="shared" si="1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264</v>
      </c>
      <c r="AT145" s="202" t="s">
        <v>173</v>
      </c>
      <c r="AU145" s="202" t="s">
        <v>87</v>
      </c>
      <c r="AY145" s="17" t="s">
        <v>171</v>
      </c>
      <c r="BE145" s="203">
        <f t="shared" si="14"/>
        <v>1293</v>
      </c>
      <c r="BF145" s="203">
        <f t="shared" si="15"/>
        <v>0</v>
      </c>
      <c r="BG145" s="203">
        <f t="shared" si="16"/>
        <v>0</v>
      </c>
      <c r="BH145" s="203">
        <f t="shared" si="17"/>
        <v>0</v>
      </c>
      <c r="BI145" s="203">
        <f t="shared" si="18"/>
        <v>0</v>
      </c>
      <c r="BJ145" s="17" t="s">
        <v>85</v>
      </c>
      <c r="BK145" s="203">
        <f t="shared" si="19"/>
        <v>1293</v>
      </c>
      <c r="BL145" s="17" t="s">
        <v>264</v>
      </c>
      <c r="BM145" s="202" t="s">
        <v>3006</v>
      </c>
    </row>
    <row r="146" spans="1:65" s="1" customFormat="1" ht="33" customHeight="1">
      <c r="A146" s="34"/>
      <c r="B146" s="35"/>
      <c r="C146" s="192" t="s">
        <v>305</v>
      </c>
      <c r="D146" s="192" t="s">
        <v>173</v>
      </c>
      <c r="E146" s="193" t="s">
        <v>2964</v>
      </c>
      <c r="F146" s="194" t="s">
        <v>2965</v>
      </c>
      <c r="G146" s="195" t="s">
        <v>282</v>
      </c>
      <c r="H146" s="196">
        <v>0.5</v>
      </c>
      <c r="I146" s="197">
        <v>1335</v>
      </c>
      <c r="J146" s="196">
        <f t="shared" si="10"/>
        <v>667.5</v>
      </c>
      <c r="K146" s="194" t="s">
        <v>1</v>
      </c>
      <c r="L146" s="39"/>
      <c r="M146" s="198" t="s">
        <v>1</v>
      </c>
      <c r="N146" s="199" t="s">
        <v>42</v>
      </c>
      <c r="O146" s="71"/>
      <c r="P146" s="200">
        <f t="shared" si="11"/>
        <v>0</v>
      </c>
      <c r="Q146" s="200">
        <v>3.4399999999999999E-3</v>
      </c>
      <c r="R146" s="200">
        <f t="shared" si="12"/>
        <v>1.72E-3</v>
      </c>
      <c r="S146" s="200">
        <v>0</v>
      </c>
      <c r="T146" s="201">
        <f t="shared" si="1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2" t="s">
        <v>264</v>
      </c>
      <c r="AT146" s="202" t="s">
        <v>173</v>
      </c>
      <c r="AU146" s="202" t="s">
        <v>87</v>
      </c>
      <c r="AY146" s="17" t="s">
        <v>171</v>
      </c>
      <c r="BE146" s="203">
        <f t="shared" si="14"/>
        <v>667.5</v>
      </c>
      <c r="BF146" s="203">
        <f t="shared" si="15"/>
        <v>0</v>
      </c>
      <c r="BG146" s="203">
        <f t="shared" si="16"/>
        <v>0</v>
      </c>
      <c r="BH146" s="203">
        <f t="shared" si="17"/>
        <v>0</v>
      </c>
      <c r="BI146" s="203">
        <f t="shared" si="18"/>
        <v>0</v>
      </c>
      <c r="BJ146" s="17" t="s">
        <v>85</v>
      </c>
      <c r="BK146" s="203">
        <f t="shared" si="19"/>
        <v>667.5</v>
      </c>
      <c r="BL146" s="17" t="s">
        <v>264</v>
      </c>
      <c r="BM146" s="202" t="s">
        <v>3007</v>
      </c>
    </row>
    <row r="147" spans="1:65" s="1" customFormat="1" ht="21.75" customHeight="1">
      <c r="A147" s="34"/>
      <c r="B147" s="35"/>
      <c r="C147" s="192" t="s">
        <v>312</v>
      </c>
      <c r="D147" s="192" t="s">
        <v>173</v>
      </c>
      <c r="E147" s="193" t="s">
        <v>3008</v>
      </c>
      <c r="F147" s="194" t="s">
        <v>3009</v>
      </c>
      <c r="G147" s="195" t="s">
        <v>282</v>
      </c>
      <c r="H147" s="196">
        <v>2</v>
      </c>
      <c r="I147" s="197">
        <v>154</v>
      </c>
      <c r="J147" s="196">
        <f t="shared" si="10"/>
        <v>308</v>
      </c>
      <c r="K147" s="194" t="s">
        <v>1</v>
      </c>
      <c r="L147" s="39"/>
      <c r="M147" s="198" t="s">
        <v>1</v>
      </c>
      <c r="N147" s="199" t="s">
        <v>42</v>
      </c>
      <c r="O147" s="71"/>
      <c r="P147" s="200">
        <f t="shared" si="11"/>
        <v>0</v>
      </c>
      <c r="Q147" s="200">
        <v>0</v>
      </c>
      <c r="R147" s="200">
        <f t="shared" si="12"/>
        <v>0</v>
      </c>
      <c r="S147" s="200">
        <v>0</v>
      </c>
      <c r="T147" s="201">
        <f t="shared" si="1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2" t="s">
        <v>264</v>
      </c>
      <c r="AT147" s="202" t="s">
        <v>173</v>
      </c>
      <c r="AU147" s="202" t="s">
        <v>87</v>
      </c>
      <c r="AY147" s="17" t="s">
        <v>171</v>
      </c>
      <c r="BE147" s="203">
        <f t="shared" si="14"/>
        <v>308</v>
      </c>
      <c r="BF147" s="203">
        <f t="shared" si="15"/>
        <v>0</v>
      </c>
      <c r="BG147" s="203">
        <f t="shared" si="16"/>
        <v>0</v>
      </c>
      <c r="BH147" s="203">
        <f t="shared" si="17"/>
        <v>0</v>
      </c>
      <c r="BI147" s="203">
        <f t="shared" si="18"/>
        <v>0</v>
      </c>
      <c r="BJ147" s="17" t="s">
        <v>85</v>
      </c>
      <c r="BK147" s="203">
        <f t="shared" si="19"/>
        <v>308</v>
      </c>
      <c r="BL147" s="17" t="s">
        <v>264</v>
      </c>
      <c r="BM147" s="202" t="s">
        <v>3010</v>
      </c>
    </row>
    <row r="148" spans="1:65" s="11" customFormat="1" ht="25.9" customHeight="1">
      <c r="B148" s="176"/>
      <c r="C148" s="177"/>
      <c r="D148" s="178" t="s">
        <v>76</v>
      </c>
      <c r="E148" s="179" t="s">
        <v>1934</v>
      </c>
      <c r="F148" s="179" t="s">
        <v>1935</v>
      </c>
      <c r="G148" s="177"/>
      <c r="H148" s="177"/>
      <c r="I148" s="180"/>
      <c r="J148" s="181">
        <f>BK148</f>
        <v>42758</v>
      </c>
      <c r="K148" s="177"/>
      <c r="L148" s="182"/>
      <c r="M148" s="183"/>
      <c r="N148" s="184"/>
      <c r="O148" s="184"/>
      <c r="P148" s="185">
        <f>SUM(P149:P153)</f>
        <v>0</v>
      </c>
      <c r="Q148" s="184"/>
      <c r="R148" s="185">
        <f>SUM(R149:R153)</f>
        <v>0</v>
      </c>
      <c r="S148" s="184"/>
      <c r="T148" s="186">
        <f>SUM(T149:T153)</f>
        <v>0</v>
      </c>
      <c r="AR148" s="187" t="s">
        <v>178</v>
      </c>
      <c r="AT148" s="188" t="s">
        <v>76</v>
      </c>
      <c r="AU148" s="188" t="s">
        <v>77</v>
      </c>
      <c r="AY148" s="187" t="s">
        <v>171</v>
      </c>
      <c r="BK148" s="189">
        <f>SUM(BK149:BK153)</f>
        <v>42758</v>
      </c>
    </row>
    <row r="149" spans="1:65" s="1" customFormat="1" ht="24.2" customHeight="1">
      <c r="A149" s="34"/>
      <c r="B149" s="35"/>
      <c r="C149" s="192" t="s">
        <v>318</v>
      </c>
      <c r="D149" s="192" t="s">
        <v>173</v>
      </c>
      <c r="E149" s="193" t="s">
        <v>3011</v>
      </c>
      <c r="F149" s="194" t="s">
        <v>3012</v>
      </c>
      <c r="G149" s="195" t="s">
        <v>3013</v>
      </c>
      <c r="H149" s="197">
        <v>1</v>
      </c>
      <c r="I149" s="197">
        <v>1500</v>
      </c>
      <c r="J149" s="196">
        <f>ROUND(I149*H149,2)</f>
        <v>1500</v>
      </c>
      <c r="K149" s="194" t="s">
        <v>177</v>
      </c>
      <c r="L149" s="39"/>
      <c r="M149" s="198" t="s">
        <v>1</v>
      </c>
      <c r="N149" s="199" t="s">
        <v>42</v>
      </c>
      <c r="O149" s="71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2" t="s">
        <v>264</v>
      </c>
      <c r="AT149" s="202" t="s">
        <v>173</v>
      </c>
      <c r="AU149" s="202" t="s">
        <v>85</v>
      </c>
      <c r="AY149" s="17" t="s">
        <v>171</v>
      </c>
      <c r="BE149" s="203">
        <f>IF(N149="základní",J149,0)</f>
        <v>1500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7" t="s">
        <v>85</v>
      </c>
      <c r="BK149" s="203">
        <f>ROUND(I149*H149,2)</f>
        <v>1500</v>
      </c>
      <c r="BL149" s="17" t="s">
        <v>264</v>
      </c>
      <c r="BM149" s="202" t="s">
        <v>3014</v>
      </c>
    </row>
    <row r="150" spans="1:65" s="1" customFormat="1" ht="16.5" customHeight="1">
      <c r="A150" s="34"/>
      <c r="B150" s="35"/>
      <c r="C150" s="192" t="s">
        <v>324</v>
      </c>
      <c r="D150" s="192" t="s">
        <v>173</v>
      </c>
      <c r="E150" s="193" t="s">
        <v>3015</v>
      </c>
      <c r="F150" s="194" t="s">
        <v>3016</v>
      </c>
      <c r="G150" s="195" t="s">
        <v>1949</v>
      </c>
      <c r="H150" s="196">
        <v>1</v>
      </c>
      <c r="I150" s="197">
        <v>2178</v>
      </c>
      <c r="J150" s="196">
        <f>ROUND(I150*H150,2)</f>
        <v>2178</v>
      </c>
      <c r="K150" s="194" t="s">
        <v>1</v>
      </c>
      <c r="L150" s="39"/>
      <c r="M150" s="198" t="s">
        <v>1</v>
      </c>
      <c r="N150" s="199" t="s">
        <v>42</v>
      </c>
      <c r="O150" s="71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2" t="s">
        <v>264</v>
      </c>
      <c r="AT150" s="202" t="s">
        <v>173</v>
      </c>
      <c r="AU150" s="202" t="s">
        <v>85</v>
      </c>
      <c r="AY150" s="17" t="s">
        <v>171</v>
      </c>
      <c r="BE150" s="203">
        <f>IF(N150="základní",J150,0)</f>
        <v>2178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7" t="s">
        <v>85</v>
      </c>
      <c r="BK150" s="203">
        <f>ROUND(I150*H150,2)</f>
        <v>2178</v>
      </c>
      <c r="BL150" s="17" t="s">
        <v>264</v>
      </c>
      <c r="BM150" s="202" t="s">
        <v>3017</v>
      </c>
    </row>
    <row r="151" spans="1:65" s="1" customFormat="1" ht="16.5" customHeight="1">
      <c r="A151" s="34"/>
      <c r="B151" s="35"/>
      <c r="C151" s="192" t="s">
        <v>328</v>
      </c>
      <c r="D151" s="192" t="s">
        <v>173</v>
      </c>
      <c r="E151" s="193" t="s">
        <v>3018</v>
      </c>
      <c r="F151" s="194" t="s">
        <v>3019</v>
      </c>
      <c r="G151" s="195" t="s">
        <v>1949</v>
      </c>
      <c r="H151" s="196">
        <v>1</v>
      </c>
      <c r="I151" s="197">
        <v>3080</v>
      </c>
      <c r="J151" s="196">
        <f>ROUND(I151*H151,2)</f>
        <v>3080</v>
      </c>
      <c r="K151" s="194" t="s">
        <v>1</v>
      </c>
      <c r="L151" s="39"/>
      <c r="M151" s="198" t="s">
        <v>1</v>
      </c>
      <c r="N151" s="199" t="s">
        <v>42</v>
      </c>
      <c r="O151" s="71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264</v>
      </c>
      <c r="AT151" s="202" t="s">
        <v>173</v>
      </c>
      <c r="AU151" s="202" t="s">
        <v>85</v>
      </c>
      <c r="AY151" s="17" t="s">
        <v>171</v>
      </c>
      <c r="BE151" s="203">
        <f>IF(N151="základní",J151,0)</f>
        <v>3080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7" t="s">
        <v>85</v>
      </c>
      <c r="BK151" s="203">
        <f>ROUND(I151*H151,2)</f>
        <v>3080</v>
      </c>
      <c r="BL151" s="17" t="s">
        <v>264</v>
      </c>
      <c r="BM151" s="202" t="s">
        <v>3020</v>
      </c>
    </row>
    <row r="152" spans="1:65" s="1" customFormat="1" ht="33" customHeight="1">
      <c r="A152" s="34"/>
      <c r="B152" s="35"/>
      <c r="C152" s="192" t="s">
        <v>332</v>
      </c>
      <c r="D152" s="192" t="s">
        <v>173</v>
      </c>
      <c r="E152" s="193" t="s">
        <v>3021</v>
      </c>
      <c r="F152" s="194" t="s">
        <v>3022</v>
      </c>
      <c r="G152" s="195" t="s">
        <v>1949</v>
      </c>
      <c r="H152" s="196">
        <v>1</v>
      </c>
      <c r="I152" s="197">
        <v>35000</v>
      </c>
      <c r="J152" s="196">
        <f>ROUND(I152*H152,2)</f>
        <v>35000</v>
      </c>
      <c r="K152" s="194" t="s">
        <v>1</v>
      </c>
      <c r="L152" s="39"/>
      <c r="M152" s="198" t="s">
        <v>1</v>
      </c>
      <c r="N152" s="199" t="s">
        <v>42</v>
      </c>
      <c r="O152" s="71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2" t="s">
        <v>264</v>
      </c>
      <c r="AT152" s="202" t="s">
        <v>173</v>
      </c>
      <c r="AU152" s="202" t="s">
        <v>85</v>
      </c>
      <c r="AY152" s="17" t="s">
        <v>171</v>
      </c>
      <c r="BE152" s="203">
        <f>IF(N152="základní",J152,0)</f>
        <v>35000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7" t="s">
        <v>85</v>
      </c>
      <c r="BK152" s="203">
        <f>ROUND(I152*H152,2)</f>
        <v>35000</v>
      </c>
      <c r="BL152" s="17" t="s">
        <v>264</v>
      </c>
      <c r="BM152" s="202" t="s">
        <v>3023</v>
      </c>
    </row>
    <row r="153" spans="1:65" s="1" customFormat="1" ht="24.2" customHeight="1">
      <c r="A153" s="34"/>
      <c r="B153" s="35"/>
      <c r="C153" s="192" t="s">
        <v>338</v>
      </c>
      <c r="D153" s="192" t="s">
        <v>173</v>
      </c>
      <c r="E153" s="193" t="s">
        <v>3024</v>
      </c>
      <c r="F153" s="194" t="s">
        <v>3025</v>
      </c>
      <c r="G153" s="195" t="s">
        <v>1949</v>
      </c>
      <c r="H153" s="196">
        <v>1</v>
      </c>
      <c r="I153" s="197">
        <v>1000</v>
      </c>
      <c r="J153" s="196">
        <f>ROUND(I153*H153,2)</f>
        <v>1000</v>
      </c>
      <c r="K153" s="194" t="s">
        <v>1</v>
      </c>
      <c r="L153" s="39"/>
      <c r="M153" s="265" t="s">
        <v>1</v>
      </c>
      <c r="N153" s="266" t="s">
        <v>42</v>
      </c>
      <c r="O153" s="263"/>
      <c r="P153" s="267">
        <f>O153*H153</f>
        <v>0</v>
      </c>
      <c r="Q153" s="267">
        <v>0</v>
      </c>
      <c r="R153" s="267">
        <f>Q153*H153</f>
        <v>0</v>
      </c>
      <c r="S153" s="267">
        <v>0</v>
      </c>
      <c r="T153" s="26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2" t="s">
        <v>264</v>
      </c>
      <c r="AT153" s="202" t="s">
        <v>173</v>
      </c>
      <c r="AU153" s="202" t="s">
        <v>85</v>
      </c>
      <c r="AY153" s="17" t="s">
        <v>171</v>
      </c>
      <c r="BE153" s="203">
        <f>IF(N153="základní",J153,0)</f>
        <v>1000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7" t="s">
        <v>85</v>
      </c>
      <c r="BK153" s="203">
        <f>ROUND(I153*H153,2)</f>
        <v>1000</v>
      </c>
      <c r="BL153" s="17" t="s">
        <v>264</v>
      </c>
      <c r="BM153" s="202" t="s">
        <v>3026</v>
      </c>
    </row>
    <row r="154" spans="1:65" s="1" customFormat="1" ht="6.95" customHeight="1">
      <c r="A154" s="34"/>
      <c r="B154" s="54"/>
      <c r="C154" s="55"/>
      <c r="D154" s="55"/>
      <c r="E154" s="55"/>
      <c r="F154" s="55"/>
      <c r="G154" s="55"/>
      <c r="H154" s="55"/>
      <c r="I154" s="55"/>
      <c r="J154" s="55"/>
      <c r="K154" s="55"/>
      <c r="L154" s="39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sheetProtection algorithmName="SHA-512" hashValue="BK/hUDhNAtoTz0StT87fSyJYmHEur3qVX0GUJebVb9FFj2Zmdj2qIEmqzH/JC+SsWDhdAt8vp2rw3T8EXdpdHQ==" saltValue="gajRxi//GvEV4z17dsbKeQwtBfyPoNkZTMR9WSS6q6IyW1EF2lnI5UM13fpiKIAVHXUxNHeayOEG8CKkZDcqfA==" spinCount="100000" sheet="1" objects="1" scenarios="1" formatColumns="0" formatRows="0" autoFilter="0"/>
  <autoFilter ref="C119:K15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7" t="s">
        <v>112</v>
      </c>
    </row>
    <row r="3" spans="1:46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87</v>
      </c>
    </row>
    <row r="4" spans="1:46" ht="24.95" customHeight="1">
      <c r="B4" s="20"/>
      <c r="D4" s="117" t="s">
        <v>113</v>
      </c>
      <c r="L4" s="20"/>
      <c r="M4" s="118" t="s">
        <v>10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119" t="s">
        <v>15</v>
      </c>
      <c r="L6" s="20"/>
    </row>
    <row r="7" spans="1:46" ht="16.5" customHeight="1">
      <c r="B7" s="20"/>
      <c r="E7" s="320" t="str">
        <f>'Rekapitulace stavby'!K6</f>
        <v>ZŠ Kolová, odborné učebny</v>
      </c>
      <c r="F7" s="321"/>
      <c r="G7" s="321"/>
      <c r="H7" s="321"/>
      <c r="L7" s="20"/>
    </row>
    <row r="8" spans="1:46" s="1" customFormat="1" ht="12" customHeight="1">
      <c r="A8" s="34"/>
      <c r="B8" s="39"/>
      <c r="C8" s="34"/>
      <c r="D8" s="119" t="s">
        <v>114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1" customFormat="1" ht="16.5" customHeight="1">
      <c r="A9" s="34"/>
      <c r="B9" s="39"/>
      <c r="C9" s="34"/>
      <c r="D9" s="34"/>
      <c r="E9" s="322" t="s">
        <v>3027</v>
      </c>
      <c r="F9" s="323"/>
      <c r="G9" s="323"/>
      <c r="H9" s="32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1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1" customFormat="1" ht="12" customHeight="1">
      <c r="A11" s="34"/>
      <c r="B11" s="39"/>
      <c r="C11" s="34"/>
      <c r="D11" s="119" t="s">
        <v>17</v>
      </c>
      <c r="E11" s="34"/>
      <c r="F11" s="110" t="s">
        <v>1</v>
      </c>
      <c r="G11" s="34"/>
      <c r="H11" s="34"/>
      <c r="I11" s="119" t="s">
        <v>18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1" customFormat="1" ht="12" customHeight="1">
      <c r="A12" s="34"/>
      <c r="B12" s="39"/>
      <c r="C12" s="34"/>
      <c r="D12" s="119" t="s">
        <v>19</v>
      </c>
      <c r="E12" s="34"/>
      <c r="F12" s="110" t="s">
        <v>1955</v>
      </c>
      <c r="G12" s="34"/>
      <c r="H12" s="34"/>
      <c r="I12" s="119" t="s">
        <v>21</v>
      </c>
      <c r="J12" s="120">
        <f>'Rekapitulace stavby'!AN8</f>
        <v>44733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1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1" customFormat="1" ht="12" customHeight="1">
      <c r="A14" s="34"/>
      <c r="B14" s="39"/>
      <c r="C14" s="34"/>
      <c r="D14" s="119" t="s">
        <v>22</v>
      </c>
      <c r="E14" s="34"/>
      <c r="F14" s="34"/>
      <c r="G14" s="34"/>
      <c r="H14" s="34"/>
      <c r="I14" s="119" t="s">
        <v>23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1" customFormat="1" ht="18" customHeight="1">
      <c r="A15" s="34"/>
      <c r="B15" s="39"/>
      <c r="C15" s="34"/>
      <c r="D15" s="34"/>
      <c r="E15" s="110" t="s">
        <v>1956</v>
      </c>
      <c r="F15" s="34"/>
      <c r="G15" s="34"/>
      <c r="H15" s="34"/>
      <c r="I15" s="119" t="s">
        <v>25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1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1" customFormat="1" ht="12" customHeight="1">
      <c r="A17" s="34"/>
      <c r="B17" s="39"/>
      <c r="C17" s="34"/>
      <c r="D17" s="119" t="s">
        <v>26</v>
      </c>
      <c r="E17" s="34"/>
      <c r="F17" s="34"/>
      <c r="G17" s="34"/>
      <c r="H17" s="34"/>
      <c r="I17" s="119" t="s">
        <v>23</v>
      </c>
      <c r="J17" s="121" t="str">
        <f>'Rekapitulace stavby'!AN13</f>
        <v>14707551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1" customFormat="1" ht="18" customHeight="1">
      <c r="A18" s="34"/>
      <c r="B18" s="39"/>
      <c r="C18" s="34"/>
      <c r="D18" s="34"/>
      <c r="E18" s="324" t="str">
        <f>'Rekapitulace stavby'!E14</f>
        <v>STASKO plus,spol. s r.o.,Rolavská 10,K.Vary</v>
      </c>
      <c r="F18" s="325"/>
      <c r="G18" s="325"/>
      <c r="H18" s="325"/>
      <c r="I18" s="119" t="s">
        <v>25</v>
      </c>
      <c r="J18" s="121" t="str">
        <f>'Rekapitulace stavby'!AN14</f>
        <v>CZ14707551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1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1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23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1" customFormat="1" ht="18" customHeight="1">
      <c r="A21" s="34"/>
      <c r="B21" s="39"/>
      <c r="C21" s="34"/>
      <c r="D21" s="34"/>
      <c r="E21" s="110" t="s">
        <v>1957</v>
      </c>
      <c r="F21" s="34"/>
      <c r="G21" s="34"/>
      <c r="H21" s="34"/>
      <c r="I21" s="119" t="s">
        <v>25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1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1" customFormat="1" ht="12" customHeight="1">
      <c r="A23" s="34"/>
      <c r="B23" s="39"/>
      <c r="C23" s="34"/>
      <c r="D23" s="119" t="s">
        <v>33</v>
      </c>
      <c r="E23" s="34"/>
      <c r="F23" s="34"/>
      <c r="G23" s="34"/>
      <c r="H23" s="34"/>
      <c r="I23" s="119" t="s">
        <v>23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1" customFormat="1" ht="18" customHeight="1">
      <c r="A24" s="34"/>
      <c r="B24" s="39"/>
      <c r="C24" s="34"/>
      <c r="D24" s="34"/>
      <c r="E24" s="110" t="s">
        <v>34</v>
      </c>
      <c r="F24" s="34"/>
      <c r="G24" s="34"/>
      <c r="H24" s="34"/>
      <c r="I24" s="119" t="s">
        <v>25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1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1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7" customFormat="1" ht="16.5" customHeight="1">
      <c r="A27" s="122"/>
      <c r="B27" s="123"/>
      <c r="C27" s="122"/>
      <c r="D27" s="122"/>
      <c r="E27" s="326" t="s">
        <v>1</v>
      </c>
      <c r="F27" s="326"/>
      <c r="G27" s="326"/>
      <c r="H27" s="32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1" customFormat="1" ht="6.95" customHeight="1">
      <c r="A29" s="34"/>
      <c r="B29" s="39"/>
      <c r="C29" s="34"/>
      <c r="D29" s="125"/>
      <c r="E29" s="125"/>
      <c r="F29" s="125"/>
      <c r="G29" s="125"/>
      <c r="H29" s="125"/>
      <c r="I29" s="125"/>
      <c r="J29" s="125"/>
      <c r="K29" s="12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1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34"/>
      <c r="J30" s="127">
        <f>ROUND(J122, 2)</f>
        <v>280039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1" customFormat="1" ht="6.95" customHeight="1">
      <c r="A31" s="34"/>
      <c r="B31" s="39"/>
      <c r="C31" s="34"/>
      <c r="D31" s="125"/>
      <c r="E31" s="125"/>
      <c r="F31" s="125"/>
      <c r="G31" s="125"/>
      <c r="H31" s="125"/>
      <c r="I31" s="125"/>
      <c r="J31" s="125"/>
      <c r="K31" s="12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1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8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1" customFormat="1" ht="14.45" customHeight="1">
      <c r="A33" s="34"/>
      <c r="B33" s="39"/>
      <c r="C33" s="34"/>
      <c r="D33" s="129" t="s">
        <v>41</v>
      </c>
      <c r="E33" s="119" t="s">
        <v>42</v>
      </c>
      <c r="F33" s="130">
        <f>ROUND((SUM(BE122:BE166)),  2)</f>
        <v>280039</v>
      </c>
      <c r="G33" s="34"/>
      <c r="H33" s="34"/>
      <c r="I33" s="131">
        <v>0.21</v>
      </c>
      <c r="J33" s="130">
        <f>ROUND(((SUM(BE122:BE166))*I33),  2)</f>
        <v>58808.19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1" customFormat="1" ht="14.45" customHeight="1">
      <c r="A34" s="34"/>
      <c r="B34" s="39"/>
      <c r="C34" s="34"/>
      <c r="D34" s="34"/>
      <c r="E34" s="119" t="s">
        <v>43</v>
      </c>
      <c r="F34" s="130">
        <f>ROUND((SUM(BF122:BF166)),  2)</f>
        <v>0</v>
      </c>
      <c r="G34" s="34"/>
      <c r="H34" s="34"/>
      <c r="I34" s="131">
        <v>0.15</v>
      </c>
      <c r="J34" s="130">
        <f>ROUND(((SUM(BF122:BF166))*I34),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1" customFormat="1" ht="14.45" hidden="1" customHeight="1">
      <c r="A35" s="34"/>
      <c r="B35" s="39"/>
      <c r="C35" s="34"/>
      <c r="D35" s="34"/>
      <c r="E35" s="119" t="s">
        <v>44</v>
      </c>
      <c r="F35" s="130">
        <f>ROUND((SUM(BG122:BG166)),  2)</f>
        <v>0</v>
      </c>
      <c r="G35" s="34"/>
      <c r="H35" s="34"/>
      <c r="I35" s="131">
        <v>0.21</v>
      </c>
      <c r="J35" s="13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14.45" hidden="1" customHeight="1">
      <c r="A36" s="34"/>
      <c r="B36" s="39"/>
      <c r="C36" s="34"/>
      <c r="D36" s="34"/>
      <c r="E36" s="119" t="s">
        <v>45</v>
      </c>
      <c r="F36" s="130">
        <f>ROUND((SUM(BH122:BH166)),  2)</f>
        <v>0</v>
      </c>
      <c r="G36" s="34"/>
      <c r="H36" s="34"/>
      <c r="I36" s="131">
        <v>0.15</v>
      </c>
      <c r="J36" s="13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1" customFormat="1" ht="14.45" hidden="1" customHeight="1">
      <c r="A37" s="34"/>
      <c r="B37" s="39"/>
      <c r="C37" s="34"/>
      <c r="D37" s="34"/>
      <c r="E37" s="119" t="s">
        <v>46</v>
      </c>
      <c r="F37" s="130">
        <f>ROUND((SUM(BI122:BI166)),  2)</f>
        <v>0</v>
      </c>
      <c r="G37" s="34"/>
      <c r="H37" s="34"/>
      <c r="I37" s="131">
        <v>0</v>
      </c>
      <c r="J37" s="13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1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25.35" customHeight="1">
      <c r="A39" s="34"/>
      <c r="B39" s="39"/>
      <c r="C39" s="132"/>
      <c r="D39" s="133" t="s">
        <v>47</v>
      </c>
      <c r="E39" s="134"/>
      <c r="F39" s="134"/>
      <c r="G39" s="135" t="s">
        <v>48</v>
      </c>
      <c r="H39" s="136" t="s">
        <v>49</v>
      </c>
      <c r="I39" s="134"/>
      <c r="J39" s="137">
        <f>SUM(J30:J37)</f>
        <v>338847.19</v>
      </c>
      <c r="K39" s="13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1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t="14.45" customHeight="1">
      <c r="B41" s="20"/>
      <c r="L41" s="20"/>
    </row>
    <row r="42" spans="1:31" ht="14.45" customHeight="1">
      <c r="B42" s="20"/>
      <c r="L42" s="20"/>
    </row>
    <row r="43" spans="1:31" ht="14.45" customHeight="1">
      <c r="B43" s="20"/>
      <c r="L43" s="20"/>
    </row>
    <row r="44" spans="1:31" ht="14.45" customHeight="1">
      <c r="B44" s="20"/>
      <c r="L44" s="20"/>
    </row>
    <row r="45" spans="1:31" ht="14.45" customHeight="1">
      <c r="B45" s="20"/>
      <c r="L45" s="20"/>
    </row>
    <row r="46" spans="1:31" ht="14.45" customHeight="1">
      <c r="B46" s="20"/>
      <c r="L46" s="20"/>
    </row>
    <row r="47" spans="1:31" ht="14.45" customHeight="1">
      <c r="B47" s="20"/>
      <c r="L47" s="20"/>
    </row>
    <row r="48" spans="1:31" ht="14.45" customHeight="1">
      <c r="B48" s="20"/>
      <c r="L48" s="20"/>
    </row>
    <row r="49" spans="1:31" ht="14.45" customHeight="1">
      <c r="B49" s="20"/>
      <c r="L49" s="20"/>
    </row>
    <row r="50" spans="1:31" s="1" customFormat="1" ht="14.45" customHeight="1">
      <c r="B50" s="51"/>
      <c r="D50" s="139" t="s">
        <v>50</v>
      </c>
      <c r="E50" s="140"/>
      <c r="F50" s="140"/>
      <c r="G50" s="139" t="s">
        <v>51</v>
      </c>
      <c r="H50" s="140"/>
      <c r="I50" s="140"/>
      <c r="J50" s="140"/>
      <c r="K50" s="14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1" customFormat="1" ht="12.75">
      <c r="A61" s="34"/>
      <c r="B61" s="39"/>
      <c r="C61" s="34"/>
      <c r="D61" s="141" t="s">
        <v>52</v>
      </c>
      <c r="E61" s="142"/>
      <c r="F61" s="143" t="s">
        <v>53</v>
      </c>
      <c r="G61" s="141" t="s">
        <v>52</v>
      </c>
      <c r="H61" s="142"/>
      <c r="I61" s="142"/>
      <c r="J61" s="144" t="s">
        <v>53</v>
      </c>
      <c r="K61" s="14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1" customFormat="1" ht="12.75">
      <c r="A65" s="34"/>
      <c r="B65" s="39"/>
      <c r="C65" s="34"/>
      <c r="D65" s="139" t="s">
        <v>54</v>
      </c>
      <c r="E65" s="145"/>
      <c r="F65" s="145"/>
      <c r="G65" s="139" t="s">
        <v>55</v>
      </c>
      <c r="H65" s="145"/>
      <c r="I65" s="145"/>
      <c r="J65" s="145"/>
      <c r="K65" s="14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1" customFormat="1" ht="12.75">
      <c r="A76" s="34"/>
      <c r="B76" s="39"/>
      <c r="C76" s="34"/>
      <c r="D76" s="141" t="s">
        <v>52</v>
      </c>
      <c r="E76" s="142"/>
      <c r="F76" s="143" t="s">
        <v>53</v>
      </c>
      <c r="G76" s="141" t="s">
        <v>52</v>
      </c>
      <c r="H76" s="142"/>
      <c r="I76" s="142"/>
      <c r="J76" s="144" t="s">
        <v>53</v>
      </c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1" customFormat="1" ht="14.45" customHeight="1">
      <c r="A77" s="34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1" customFormat="1" ht="6.95" customHeight="1">
      <c r="A81" s="34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1" customFormat="1" ht="24.95" customHeight="1">
      <c r="A82" s="34"/>
      <c r="B82" s="35"/>
      <c r="C82" s="23" t="s">
        <v>116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1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1" customFormat="1" ht="12" customHeight="1">
      <c r="A84" s="34"/>
      <c r="B84" s="35"/>
      <c r="C84" s="29" t="s">
        <v>15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1" customFormat="1" ht="16.5" customHeight="1">
      <c r="A85" s="34"/>
      <c r="B85" s="35"/>
      <c r="C85" s="36"/>
      <c r="D85" s="36"/>
      <c r="E85" s="318" t="str">
        <f>E7</f>
        <v>ZŠ Kolová, odborné učebny</v>
      </c>
      <c r="F85" s="319"/>
      <c r="G85" s="319"/>
      <c r="H85" s="31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1" customFormat="1" ht="12" customHeight="1">
      <c r="A86" s="34"/>
      <c r="B86" s="35"/>
      <c r="C86" s="29" t="s">
        <v>114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1" customFormat="1" ht="16.5" customHeight="1">
      <c r="A87" s="34"/>
      <c r="B87" s="35"/>
      <c r="C87" s="36"/>
      <c r="D87" s="36"/>
      <c r="E87" s="286" t="str">
        <f>E9</f>
        <v>08 - Vedlejší náklady</v>
      </c>
      <c r="F87" s="317"/>
      <c r="G87" s="317"/>
      <c r="H87" s="31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1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1" customFormat="1" ht="12" customHeight="1">
      <c r="A89" s="34"/>
      <c r="B89" s="35"/>
      <c r="C89" s="29" t="s">
        <v>19</v>
      </c>
      <c r="D89" s="36"/>
      <c r="E89" s="36"/>
      <c r="F89" s="27" t="str">
        <f>F12</f>
        <v>Kolová</v>
      </c>
      <c r="G89" s="36"/>
      <c r="H89" s="36"/>
      <c r="I89" s="29" t="s">
        <v>21</v>
      </c>
      <c r="J89" s="66">
        <f>IF(J12="","",J12)</f>
        <v>44733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1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1" customFormat="1" ht="25.7" customHeight="1">
      <c r="A91" s="34"/>
      <c r="B91" s="35"/>
      <c r="C91" s="29" t="s">
        <v>22</v>
      </c>
      <c r="D91" s="36"/>
      <c r="E91" s="36"/>
      <c r="F91" s="27" t="str">
        <f>E15</f>
        <v>obec Kolová</v>
      </c>
      <c r="G91" s="36"/>
      <c r="H91" s="36"/>
      <c r="I91" s="29" t="s">
        <v>30</v>
      </c>
      <c r="J91" s="32" t="str">
        <f>E21</f>
        <v>DPT projekty Ostrov s.r.o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1" customFormat="1" ht="25.7" customHeight="1">
      <c r="A92" s="34"/>
      <c r="B92" s="35"/>
      <c r="C92" s="29" t="s">
        <v>26</v>
      </c>
      <c r="D92" s="36"/>
      <c r="E92" s="36"/>
      <c r="F92" s="27" t="str">
        <f>IF(E18="","",E18)</f>
        <v>STASKO plus,spol. s r.o.,Rolavská 10,K.Vary</v>
      </c>
      <c r="G92" s="36"/>
      <c r="H92" s="36"/>
      <c r="I92" s="29" t="s">
        <v>33</v>
      </c>
      <c r="J92" s="32" t="str">
        <f>E24</f>
        <v>Neubauerová Soňa, SK-Projekt Ostrov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1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1" customFormat="1" ht="29.25" customHeight="1">
      <c r="A94" s="34"/>
      <c r="B94" s="35"/>
      <c r="C94" s="150" t="s">
        <v>117</v>
      </c>
      <c r="D94" s="151"/>
      <c r="E94" s="151"/>
      <c r="F94" s="151"/>
      <c r="G94" s="151"/>
      <c r="H94" s="151"/>
      <c r="I94" s="151"/>
      <c r="J94" s="152" t="s">
        <v>118</v>
      </c>
      <c r="K94" s="15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1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1" customFormat="1" ht="22.9" customHeight="1">
      <c r="A96" s="34"/>
      <c r="B96" s="35"/>
      <c r="C96" s="153" t="s">
        <v>119</v>
      </c>
      <c r="D96" s="36"/>
      <c r="E96" s="36"/>
      <c r="F96" s="36"/>
      <c r="G96" s="36"/>
      <c r="H96" s="36"/>
      <c r="I96" s="36"/>
      <c r="J96" s="84">
        <f>J122</f>
        <v>280039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120</v>
      </c>
    </row>
    <row r="97" spans="1:31" s="8" customFormat="1" ht="24.95" customHeight="1">
      <c r="B97" s="154"/>
      <c r="C97" s="155"/>
      <c r="D97" s="156" t="s">
        <v>3028</v>
      </c>
      <c r="E97" s="157"/>
      <c r="F97" s="157"/>
      <c r="G97" s="157"/>
      <c r="H97" s="157"/>
      <c r="I97" s="157"/>
      <c r="J97" s="158">
        <f>J123</f>
        <v>280039</v>
      </c>
      <c r="K97" s="155"/>
      <c r="L97" s="159"/>
    </row>
    <row r="98" spans="1:31" s="9" customFormat="1" ht="19.899999999999999" customHeight="1">
      <c r="B98" s="160"/>
      <c r="C98" s="104"/>
      <c r="D98" s="161" t="s">
        <v>3029</v>
      </c>
      <c r="E98" s="162"/>
      <c r="F98" s="162"/>
      <c r="G98" s="162"/>
      <c r="H98" s="162"/>
      <c r="I98" s="162"/>
      <c r="J98" s="163">
        <f>J124</f>
        <v>60001</v>
      </c>
      <c r="K98" s="104"/>
      <c r="L98" s="164"/>
    </row>
    <row r="99" spans="1:31" s="9" customFormat="1" ht="19.899999999999999" customHeight="1">
      <c r="B99" s="160"/>
      <c r="C99" s="104"/>
      <c r="D99" s="161" t="s">
        <v>3030</v>
      </c>
      <c r="E99" s="162"/>
      <c r="F99" s="162"/>
      <c r="G99" s="162"/>
      <c r="H99" s="162"/>
      <c r="I99" s="162"/>
      <c r="J99" s="163">
        <f>J132</f>
        <v>187034</v>
      </c>
      <c r="K99" s="104"/>
      <c r="L99" s="164"/>
    </row>
    <row r="100" spans="1:31" s="9" customFormat="1" ht="19.899999999999999" customHeight="1">
      <c r="B100" s="160"/>
      <c r="C100" s="104"/>
      <c r="D100" s="161" t="s">
        <v>3031</v>
      </c>
      <c r="E100" s="162"/>
      <c r="F100" s="162"/>
      <c r="G100" s="162"/>
      <c r="H100" s="162"/>
      <c r="I100" s="162"/>
      <c r="J100" s="163">
        <f>J151</f>
        <v>2</v>
      </c>
      <c r="K100" s="104"/>
      <c r="L100" s="164"/>
    </row>
    <row r="101" spans="1:31" s="9" customFormat="1" ht="19.899999999999999" customHeight="1">
      <c r="B101" s="160"/>
      <c r="C101" s="104"/>
      <c r="D101" s="161" t="s">
        <v>3032</v>
      </c>
      <c r="E101" s="162"/>
      <c r="F101" s="162"/>
      <c r="G101" s="162"/>
      <c r="H101" s="162"/>
      <c r="I101" s="162"/>
      <c r="J101" s="163">
        <f>J156</f>
        <v>25001</v>
      </c>
      <c r="K101" s="104"/>
      <c r="L101" s="164"/>
    </row>
    <row r="102" spans="1:31" s="9" customFormat="1" ht="19.899999999999999" customHeight="1">
      <c r="B102" s="160"/>
      <c r="C102" s="104"/>
      <c r="D102" s="161" t="s">
        <v>3033</v>
      </c>
      <c r="E102" s="162"/>
      <c r="F102" s="162"/>
      <c r="G102" s="162"/>
      <c r="H102" s="162"/>
      <c r="I102" s="162"/>
      <c r="J102" s="163">
        <f>J159</f>
        <v>8001</v>
      </c>
      <c r="K102" s="104"/>
      <c r="L102" s="164"/>
    </row>
    <row r="103" spans="1:31" s="1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1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1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1" customFormat="1" ht="24.95" customHeight="1">
      <c r="A109" s="34"/>
      <c r="B109" s="35"/>
      <c r="C109" s="23" t="s">
        <v>156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1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1" customFormat="1" ht="12" customHeight="1">
      <c r="A111" s="34"/>
      <c r="B111" s="35"/>
      <c r="C111" s="29" t="s">
        <v>15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1" customFormat="1" ht="16.5" customHeight="1">
      <c r="A112" s="34"/>
      <c r="B112" s="35"/>
      <c r="C112" s="36"/>
      <c r="D112" s="36"/>
      <c r="E112" s="318" t="str">
        <f>E7</f>
        <v>ZŠ Kolová, odborné učebny</v>
      </c>
      <c r="F112" s="319"/>
      <c r="G112" s="319"/>
      <c r="H112" s="319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1" customFormat="1" ht="12" customHeight="1">
      <c r="A113" s="34"/>
      <c r="B113" s="35"/>
      <c r="C113" s="29" t="s">
        <v>114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1" customFormat="1" ht="16.5" customHeight="1">
      <c r="A114" s="34"/>
      <c r="B114" s="35"/>
      <c r="C114" s="36"/>
      <c r="D114" s="36"/>
      <c r="E114" s="286" t="str">
        <f>E9</f>
        <v>08 - Vedlejší náklady</v>
      </c>
      <c r="F114" s="317"/>
      <c r="G114" s="317"/>
      <c r="H114" s="317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1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1" customFormat="1" ht="12" customHeight="1">
      <c r="A116" s="34"/>
      <c r="B116" s="35"/>
      <c r="C116" s="29" t="s">
        <v>19</v>
      </c>
      <c r="D116" s="36"/>
      <c r="E116" s="36"/>
      <c r="F116" s="27" t="str">
        <f>F12</f>
        <v>Kolová</v>
      </c>
      <c r="G116" s="36"/>
      <c r="H116" s="36"/>
      <c r="I116" s="29" t="s">
        <v>21</v>
      </c>
      <c r="J116" s="66">
        <f>IF(J12="","",J12)</f>
        <v>44733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" customFormat="1" ht="25.7" customHeight="1">
      <c r="A118" s="34"/>
      <c r="B118" s="35"/>
      <c r="C118" s="29" t="s">
        <v>22</v>
      </c>
      <c r="D118" s="36"/>
      <c r="E118" s="36"/>
      <c r="F118" s="27" t="str">
        <f>E15</f>
        <v>obec Kolová</v>
      </c>
      <c r="G118" s="36"/>
      <c r="H118" s="36"/>
      <c r="I118" s="29" t="s">
        <v>30</v>
      </c>
      <c r="J118" s="32" t="str">
        <f>E21</f>
        <v>DPT projekty Ostrov s.r.o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" customFormat="1" ht="25.7" customHeight="1">
      <c r="A119" s="34"/>
      <c r="B119" s="35"/>
      <c r="C119" s="29" t="s">
        <v>26</v>
      </c>
      <c r="D119" s="36"/>
      <c r="E119" s="36"/>
      <c r="F119" s="27" t="str">
        <f>IF(E18="","",E18)</f>
        <v>STASKO plus,spol. s r.o.,Rolavská 10,K.Vary</v>
      </c>
      <c r="G119" s="36"/>
      <c r="H119" s="36"/>
      <c r="I119" s="29" t="s">
        <v>33</v>
      </c>
      <c r="J119" s="32" t="str">
        <f>E24</f>
        <v>Neubauerová Soňa, SK-Projekt Ostrov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0" customFormat="1" ht="29.25" customHeight="1">
      <c r="A121" s="165"/>
      <c r="B121" s="166"/>
      <c r="C121" s="167" t="s">
        <v>157</v>
      </c>
      <c r="D121" s="168" t="s">
        <v>62</v>
      </c>
      <c r="E121" s="168" t="s">
        <v>58</v>
      </c>
      <c r="F121" s="168" t="s">
        <v>59</v>
      </c>
      <c r="G121" s="168" t="s">
        <v>158</v>
      </c>
      <c r="H121" s="168" t="s">
        <v>159</v>
      </c>
      <c r="I121" s="168" t="s">
        <v>160</v>
      </c>
      <c r="J121" s="168" t="s">
        <v>118</v>
      </c>
      <c r="K121" s="169" t="s">
        <v>161</v>
      </c>
      <c r="L121" s="170"/>
      <c r="M121" s="75" t="s">
        <v>1</v>
      </c>
      <c r="N121" s="76" t="s">
        <v>41</v>
      </c>
      <c r="O121" s="76" t="s">
        <v>162</v>
      </c>
      <c r="P121" s="76" t="s">
        <v>163</v>
      </c>
      <c r="Q121" s="76" t="s">
        <v>164</v>
      </c>
      <c r="R121" s="76" t="s">
        <v>165</v>
      </c>
      <c r="S121" s="76" t="s">
        <v>166</v>
      </c>
      <c r="T121" s="77" t="s">
        <v>167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1" customFormat="1" ht="22.9" customHeight="1">
      <c r="A122" s="34"/>
      <c r="B122" s="35"/>
      <c r="C122" s="82" t="s">
        <v>168</v>
      </c>
      <c r="D122" s="36"/>
      <c r="E122" s="36"/>
      <c r="F122" s="36"/>
      <c r="G122" s="36"/>
      <c r="H122" s="36"/>
      <c r="I122" s="36"/>
      <c r="J122" s="171">
        <f>BK122</f>
        <v>280039</v>
      </c>
      <c r="K122" s="36"/>
      <c r="L122" s="39"/>
      <c r="M122" s="78"/>
      <c r="N122" s="172"/>
      <c r="O122" s="79"/>
      <c r="P122" s="173">
        <f>P123</f>
        <v>0</v>
      </c>
      <c r="Q122" s="79"/>
      <c r="R122" s="173">
        <f>R123</f>
        <v>0</v>
      </c>
      <c r="S122" s="79"/>
      <c r="T122" s="174">
        <f>T123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76</v>
      </c>
      <c r="AU122" s="17" t="s">
        <v>120</v>
      </c>
      <c r="BK122" s="175">
        <f>BK123</f>
        <v>280039</v>
      </c>
    </row>
    <row r="123" spans="1:65" s="11" customFormat="1" ht="25.9" customHeight="1">
      <c r="B123" s="176"/>
      <c r="C123" s="177"/>
      <c r="D123" s="178" t="s">
        <v>76</v>
      </c>
      <c r="E123" s="179" t="s">
        <v>3034</v>
      </c>
      <c r="F123" s="179" t="s">
        <v>3035</v>
      </c>
      <c r="G123" s="177"/>
      <c r="H123" s="177"/>
      <c r="I123" s="180"/>
      <c r="J123" s="181">
        <f>BK123</f>
        <v>280039</v>
      </c>
      <c r="K123" s="177"/>
      <c r="L123" s="182"/>
      <c r="M123" s="183"/>
      <c r="N123" s="184"/>
      <c r="O123" s="184"/>
      <c r="P123" s="185">
        <f>P124+P132+P151+P156+P159</f>
        <v>0</v>
      </c>
      <c r="Q123" s="184"/>
      <c r="R123" s="185">
        <f>R124+R132+R151+R156+R159</f>
        <v>0</v>
      </c>
      <c r="S123" s="184"/>
      <c r="T123" s="186">
        <f>T124+T132+T151+T156+T159</f>
        <v>0</v>
      </c>
      <c r="AR123" s="187" t="s">
        <v>195</v>
      </c>
      <c r="AT123" s="188" t="s">
        <v>76</v>
      </c>
      <c r="AU123" s="188" t="s">
        <v>77</v>
      </c>
      <c r="AY123" s="187" t="s">
        <v>171</v>
      </c>
      <c r="BK123" s="189">
        <f>BK124+BK132+BK151+BK156+BK159</f>
        <v>280039</v>
      </c>
    </row>
    <row r="124" spans="1:65" s="11" customFormat="1" ht="22.9" customHeight="1">
      <c r="B124" s="176"/>
      <c r="C124" s="177"/>
      <c r="D124" s="178" t="s">
        <v>76</v>
      </c>
      <c r="E124" s="190" t="s">
        <v>3036</v>
      </c>
      <c r="F124" s="190" t="s">
        <v>3037</v>
      </c>
      <c r="G124" s="177"/>
      <c r="H124" s="177"/>
      <c r="I124" s="180"/>
      <c r="J124" s="191">
        <f>BK124</f>
        <v>60001</v>
      </c>
      <c r="K124" s="177"/>
      <c r="L124" s="182"/>
      <c r="M124" s="183"/>
      <c r="N124" s="184"/>
      <c r="O124" s="184"/>
      <c r="P124" s="185">
        <f>SUM(P125:P131)</f>
        <v>0</v>
      </c>
      <c r="Q124" s="184"/>
      <c r="R124" s="185">
        <f>SUM(R125:R131)</f>
        <v>0</v>
      </c>
      <c r="S124" s="184"/>
      <c r="T124" s="186">
        <f>SUM(T125:T131)</f>
        <v>0</v>
      </c>
      <c r="AR124" s="187" t="s">
        <v>195</v>
      </c>
      <c r="AT124" s="188" t="s">
        <v>76</v>
      </c>
      <c r="AU124" s="188" t="s">
        <v>85</v>
      </c>
      <c r="AY124" s="187" t="s">
        <v>171</v>
      </c>
      <c r="BK124" s="189">
        <f>SUM(BK125:BK131)</f>
        <v>60001</v>
      </c>
    </row>
    <row r="125" spans="1:65" s="1" customFormat="1" ht="16.5" customHeight="1">
      <c r="A125" s="34"/>
      <c r="B125" s="35"/>
      <c r="C125" s="192" t="s">
        <v>85</v>
      </c>
      <c r="D125" s="192" t="s">
        <v>173</v>
      </c>
      <c r="E125" s="193" t="s">
        <v>3038</v>
      </c>
      <c r="F125" s="194" t="s">
        <v>3039</v>
      </c>
      <c r="G125" s="195" t="s">
        <v>2149</v>
      </c>
      <c r="H125" s="196">
        <v>1</v>
      </c>
      <c r="I125" s="197">
        <v>25000</v>
      </c>
      <c r="J125" s="196">
        <f>ROUND(I125*H125,2)</f>
        <v>25000</v>
      </c>
      <c r="K125" s="194" t="s">
        <v>1</v>
      </c>
      <c r="L125" s="39"/>
      <c r="M125" s="198" t="s">
        <v>1</v>
      </c>
      <c r="N125" s="199" t="s">
        <v>42</v>
      </c>
      <c r="O125" s="71"/>
      <c r="P125" s="200">
        <f>O125*H125</f>
        <v>0</v>
      </c>
      <c r="Q125" s="200">
        <v>0</v>
      </c>
      <c r="R125" s="200">
        <f>Q125*H125</f>
        <v>0</v>
      </c>
      <c r="S125" s="200">
        <v>0</v>
      </c>
      <c r="T125" s="201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2" t="s">
        <v>3040</v>
      </c>
      <c r="AT125" s="202" t="s">
        <v>173</v>
      </c>
      <c r="AU125" s="202" t="s">
        <v>87</v>
      </c>
      <c r="AY125" s="17" t="s">
        <v>171</v>
      </c>
      <c r="BE125" s="203">
        <f>IF(N125="základní",J125,0)</f>
        <v>25000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7" t="s">
        <v>85</v>
      </c>
      <c r="BK125" s="203">
        <f>ROUND(I125*H125,2)</f>
        <v>25000</v>
      </c>
      <c r="BL125" s="17" t="s">
        <v>3040</v>
      </c>
      <c r="BM125" s="202" t="s">
        <v>3041</v>
      </c>
    </row>
    <row r="126" spans="1:65" s="1" customFormat="1" ht="16.5" customHeight="1">
      <c r="A126" s="34"/>
      <c r="B126" s="35"/>
      <c r="C126" s="192" t="s">
        <v>87</v>
      </c>
      <c r="D126" s="192" t="s">
        <v>173</v>
      </c>
      <c r="E126" s="193" t="s">
        <v>3042</v>
      </c>
      <c r="F126" s="194" t="s">
        <v>3043</v>
      </c>
      <c r="G126" s="195" t="s">
        <v>2149</v>
      </c>
      <c r="H126" s="196">
        <v>1</v>
      </c>
      <c r="I126" s="197">
        <v>30000</v>
      </c>
      <c r="J126" s="196">
        <f>ROUND(I126*H126,2)</f>
        <v>30000</v>
      </c>
      <c r="K126" s="194" t="s">
        <v>1</v>
      </c>
      <c r="L126" s="39"/>
      <c r="M126" s="198" t="s">
        <v>1</v>
      </c>
      <c r="N126" s="199" t="s">
        <v>42</v>
      </c>
      <c r="O126" s="71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2" t="s">
        <v>3040</v>
      </c>
      <c r="AT126" s="202" t="s">
        <v>173</v>
      </c>
      <c r="AU126" s="202" t="s">
        <v>87</v>
      </c>
      <c r="AY126" s="17" t="s">
        <v>171</v>
      </c>
      <c r="BE126" s="203">
        <f>IF(N126="základní",J126,0)</f>
        <v>30000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7" t="s">
        <v>85</v>
      </c>
      <c r="BK126" s="203">
        <f>ROUND(I126*H126,2)</f>
        <v>30000</v>
      </c>
      <c r="BL126" s="17" t="s">
        <v>3040</v>
      </c>
      <c r="BM126" s="202" t="s">
        <v>3044</v>
      </c>
    </row>
    <row r="127" spans="1:65" s="12" customFormat="1" ht="11.25">
      <c r="B127" s="204"/>
      <c r="C127" s="205"/>
      <c r="D127" s="206" t="s">
        <v>180</v>
      </c>
      <c r="E127" s="207" t="s">
        <v>1</v>
      </c>
      <c r="F127" s="208" t="s">
        <v>3045</v>
      </c>
      <c r="G127" s="205"/>
      <c r="H127" s="207" t="s">
        <v>1</v>
      </c>
      <c r="I127" s="209"/>
      <c r="J127" s="205"/>
      <c r="K127" s="205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180</v>
      </c>
      <c r="AU127" s="214" t="s">
        <v>87</v>
      </c>
      <c r="AV127" s="12" t="s">
        <v>85</v>
      </c>
      <c r="AW127" s="12" t="s">
        <v>32</v>
      </c>
      <c r="AX127" s="12" t="s">
        <v>77</v>
      </c>
      <c r="AY127" s="214" t="s">
        <v>171</v>
      </c>
    </row>
    <row r="128" spans="1:65" s="13" customFormat="1" ht="11.25">
      <c r="B128" s="215"/>
      <c r="C128" s="216"/>
      <c r="D128" s="206" t="s">
        <v>180</v>
      </c>
      <c r="E128" s="217" t="s">
        <v>1</v>
      </c>
      <c r="F128" s="218" t="s">
        <v>85</v>
      </c>
      <c r="G128" s="216"/>
      <c r="H128" s="219">
        <v>1</v>
      </c>
      <c r="I128" s="220"/>
      <c r="J128" s="216"/>
      <c r="K128" s="216"/>
      <c r="L128" s="221"/>
      <c r="M128" s="222"/>
      <c r="N128" s="223"/>
      <c r="O128" s="223"/>
      <c r="P128" s="223"/>
      <c r="Q128" s="223"/>
      <c r="R128" s="223"/>
      <c r="S128" s="223"/>
      <c r="T128" s="224"/>
      <c r="AT128" s="225" t="s">
        <v>180</v>
      </c>
      <c r="AU128" s="225" t="s">
        <v>87</v>
      </c>
      <c r="AV128" s="13" t="s">
        <v>87</v>
      </c>
      <c r="AW128" s="13" t="s">
        <v>32</v>
      </c>
      <c r="AX128" s="13" t="s">
        <v>85</v>
      </c>
      <c r="AY128" s="225" t="s">
        <v>171</v>
      </c>
    </row>
    <row r="129" spans="1:65" s="1" customFormat="1" ht="16.5" customHeight="1">
      <c r="A129" s="34"/>
      <c r="B129" s="35"/>
      <c r="C129" s="192" t="s">
        <v>186</v>
      </c>
      <c r="D129" s="192" t="s">
        <v>173</v>
      </c>
      <c r="E129" s="193" t="s">
        <v>3046</v>
      </c>
      <c r="F129" s="194" t="s">
        <v>3047</v>
      </c>
      <c r="G129" s="195" t="s">
        <v>3048</v>
      </c>
      <c r="H129" s="196">
        <v>1</v>
      </c>
      <c r="I129" s="197">
        <v>5000</v>
      </c>
      <c r="J129" s="196">
        <f>ROUND(I129*H129,2)</f>
        <v>5000</v>
      </c>
      <c r="K129" s="194" t="s">
        <v>177</v>
      </c>
      <c r="L129" s="39"/>
      <c r="M129" s="198" t="s">
        <v>1</v>
      </c>
      <c r="N129" s="199" t="s">
        <v>42</v>
      </c>
      <c r="O129" s="71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2" t="s">
        <v>3040</v>
      </c>
      <c r="AT129" s="202" t="s">
        <v>173</v>
      </c>
      <c r="AU129" s="202" t="s">
        <v>87</v>
      </c>
      <c r="AY129" s="17" t="s">
        <v>171</v>
      </c>
      <c r="BE129" s="203">
        <f>IF(N129="základní",J129,0)</f>
        <v>5000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17" t="s">
        <v>85</v>
      </c>
      <c r="BK129" s="203">
        <f>ROUND(I129*H129,2)</f>
        <v>5000</v>
      </c>
      <c r="BL129" s="17" t="s">
        <v>3040</v>
      </c>
      <c r="BM129" s="202" t="s">
        <v>3049</v>
      </c>
    </row>
    <row r="130" spans="1:65" s="1" customFormat="1" ht="16.5" customHeight="1">
      <c r="A130" s="34"/>
      <c r="B130" s="35"/>
      <c r="C130" s="192" t="s">
        <v>178</v>
      </c>
      <c r="D130" s="192" t="s">
        <v>173</v>
      </c>
      <c r="E130" s="193" t="s">
        <v>3050</v>
      </c>
      <c r="F130" s="194" t="s">
        <v>3051</v>
      </c>
      <c r="G130" s="195" t="s">
        <v>3048</v>
      </c>
      <c r="H130" s="196">
        <v>1</v>
      </c>
      <c r="I130" s="197">
        <v>1</v>
      </c>
      <c r="J130" s="196">
        <f>ROUND(I130*H130,2)</f>
        <v>1</v>
      </c>
      <c r="K130" s="194" t="s">
        <v>1</v>
      </c>
      <c r="L130" s="39"/>
      <c r="M130" s="198" t="s">
        <v>1</v>
      </c>
      <c r="N130" s="199" t="s">
        <v>42</v>
      </c>
      <c r="O130" s="71"/>
      <c r="P130" s="200">
        <f>O130*H130</f>
        <v>0</v>
      </c>
      <c r="Q130" s="200">
        <v>0</v>
      </c>
      <c r="R130" s="200">
        <f>Q130*H130</f>
        <v>0</v>
      </c>
      <c r="S130" s="200">
        <v>0</v>
      </c>
      <c r="T130" s="201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2" t="s">
        <v>3040</v>
      </c>
      <c r="AT130" s="202" t="s">
        <v>173</v>
      </c>
      <c r="AU130" s="202" t="s">
        <v>87</v>
      </c>
      <c r="AY130" s="17" t="s">
        <v>171</v>
      </c>
      <c r="BE130" s="203">
        <f>IF(N130="základní",J130,0)</f>
        <v>1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7" t="s">
        <v>85</v>
      </c>
      <c r="BK130" s="203">
        <f>ROUND(I130*H130,2)</f>
        <v>1</v>
      </c>
      <c r="BL130" s="17" t="s">
        <v>3040</v>
      </c>
      <c r="BM130" s="202" t="s">
        <v>3052</v>
      </c>
    </row>
    <row r="131" spans="1:65" s="1" customFormat="1" ht="19.5">
      <c r="A131" s="34"/>
      <c r="B131" s="35"/>
      <c r="C131" s="36"/>
      <c r="D131" s="206" t="s">
        <v>415</v>
      </c>
      <c r="E131" s="36"/>
      <c r="F131" s="246" t="s">
        <v>3053</v>
      </c>
      <c r="G131" s="36"/>
      <c r="H131" s="36"/>
      <c r="I131" s="247"/>
      <c r="J131" s="36"/>
      <c r="K131" s="36"/>
      <c r="L131" s="39"/>
      <c r="M131" s="248"/>
      <c r="N131" s="249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415</v>
      </c>
      <c r="AU131" s="17" t="s">
        <v>87</v>
      </c>
    </row>
    <row r="132" spans="1:65" s="11" customFormat="1" ht="22.9" customHeight="1">
      <c r="B132" s="176"/>
      <c r="C132" s="177"/>
      <c r="D132" s="178" t="s">
        <v>76</v>
      </c>
      <c r="E132" s="190" t="s">
        <v>3054</v>
      </c>
      <c r="F132" s="190" t="s">
        <v>3055</v>
      </c>
      <c r="G132" s="177"/>
      <c r="H132" s="177"/>
      <c r="I132" s="180"/>
      <c r="J132" s="191">
        <f>BK132</f>
        <v>187034</v>
      </c>
      <c r="K132" s="177"/>
      <c r="L132" s="182"/>
      <c r="M132" s="183"/>
      <c r="N132" s="184"/>
      <c r="O132" s="184"/>
      <c r="P132" s="185">
        <f>SUM(P133:P150)</f>
        <v>0</v>
      </c>
      <c r="Q132" s="184"/>
      <c r="R132" s="185">
        <f>SUM(R133:R150)</f>
        <v>0</v>
      </c>
      <c r="S132" s="184"/>
      <c r="T132" s="186">
        <f>SUM(T133:T150)</f>
        <v>0</v>
      </c>
      <c r="AR132" s="187" t="s">
        <v>195</v>
      </c>
      <c r="AT132" s="188" t="s">
        <v>76</v>
      </c>
      <c r="AU132" s="188" t="s">
        <v>85</v>
      </c>
      <c r="AY132" s="187" t="s">
        <v>171</v>
      </c>
      <c r="BK132" s="189">
        <f>SUM(BK133:BK150)</f>
        <v>187034</v>
      </c>
    </row>
    <row r="133" spans="1:65" s="1" customFormat="1" ht="16.5" customHeight="1">
      <c r="A133" s="34"/>
      <c r="B133" s="35"/>
      <c r="C133" s="192" t="s">
        <v>195</v>
      </c>
      <c r="D133" s="192" t="s">
        <v>173</v>
      </c>
      <c r="E133" s="193" t="s">
        <v>2390</v>
      </c>
      <c r="F133" s="194" t="s">
        <v>2391</v>
      </c>
      <c r="G133" s="195" t="s">
        <v>2149</v>
      </c>
      <c r="H133" s="196">
        <v>1</v>
      </c>
      <c r="I133" s="197">
        <v>134033</v>
      </c>
      <c r="J133" s="196">
        <f>ROUND(I133*H133,2)</f>
        <v>134033</v>
      </c>
      <c r="K133" s="194" t="s">
        <v>1</v>
      </c>
      <c r="L133" s="39"/>
      <c r="M133" s="198" t="s">
        <v>1</v>
      </c>
      <c r="N133" s="199" t="s">
        <v>42</v>
      </c>
      <c r="O133" s="71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2" t="s">
        <v>3040</v>
      </c>
      <c r="AT133" s="202" t="s">
        <v>173</v>
      </c>
      <c r="AU133" s="202" t="s">
        <v>87</v>
      </c>
      <c r="AY133" s="17" t="s">
        <v>171</v>
      </c>
      <c r="BE133" s="203">
        <f>IF(N133="základní",J133,0)</f>
        <v>134033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7" t="s">
        <v>85</v>
      </c>
      <c r="BK133" s="203">
        <f>ROUND(I133*H133,2)</f>
        <v>134033</v>
      </c>
      <c r="BL133" s="17" t="s">
        <v>3040</v>
      </c>
      <c r="BM133" s="202" t="s">
        <v>3056</v>
      </c>
    </row>
    <row r="134" spans="1:65" s="1" customFormat="1" ht="24.2" customHeight="1">
      <c r="A134" s="34"/>
      <c r="B134" s="35"/>
      <c r="C134" s="192" t="s">
        <v>201</v>
      </c>
      <c r="D134" s="192" t="s">
        <v>173</v>
      </c>
      <c r="E134" s="193" t="s">
        <v>3057</v>
      </c>
      <c r="F134" s="194" t="s">
        <v>3058</v>
      </c>
      <c r="G134" s="195" t="s">
        <v>3048</v>
      </c>
      <c r="H134" s="196">
        <v>1</v>
      </c>
      <c r="I134" s="197">
        <v>18000</v>
      </c>
      <c r="J134" s="196">
        <f>ROUND(I134*H134,2)</f>
        <v>18000</v>
      </c>
      <c r="K134" s="194" t="s">
        <v>1</v>
      </c>
      <c r="L134" s="39"/>
      <c r="M134" s="198" t="s">
        <v>1</v>
      </c>
      <c r="N134" s="199" t="s">
        <v>42</v>
      </c>
      <c r="O134" s="71"/>
      <c r="P134" s="200">
        <f>O134*H134</f>
        <v>0</v>
      </c>
      <c r="Q134" s="200">
        <v>0</v>
      </c>
      <c r="R134" s="200">
        <f>Q134*H134</f>
        <v>0</v>
      </c>
      <c r="S134" s="200">
        <v>0</v>
      </c>
      <c r="T134" s="201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2" t="s">
        <v>3040</v>
      </c>
      <c r="AT134" s="202" t="s">
        <v>173</v>
      </c>
      <c r="AU134" s="202" t="s">
        <v>87</v>
      </c>
      <c r="AY134" s="17" t="s">
        <v>171</v>
      </c>
      <c r="BE134" s="203">
        <f>IF(N134="základní",J134,0)</f>
        <v>18000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7" t="s">
        <v>85</v>
      </c>
      <c r="BK134" s="203">
        <f>ROUND(I134*H134,2)</f>
        <v>18000</v>
      </c>
      <c r="BL134" s="17" t="s">
        <v>3040</v>
      </c>
      <c r="BM134" s="202" t="s">
        <v>3059</v>
      </c>
    </row>
    <row r="135" spans="1:65" s="1" customFormat="1" ht="16.5" customHeight="1">
      <c r="A135" s="34"/>
      <c r="B135" s="35"/>
      <c r="C135" s="192" t="s">
        <v>211</v>
      </c>
      <c r="D135" s="192" t="s">
        <v>173</v>
      </c>
      <c r="E135" s="193" t="s">
        <v>3060</v>
      </c>
      <c r="F135" s="194" t="s">
        <v>3061</v>
      </c>
      <c r="G135" s="195" t="s">
        <v>2149</v>
      </c>
      <c r="H135" s="196">
        <v>1</v>
      </c>
      <c r="I135" s="197">
        <v>5000</v>
      </c>
      <c r="J135" s="196">
        <f>ROUND(I135*H135,2)</f>
        <v>5000</v>
      </c>
      <c r="K135" s="194" t="s">
        <v>1</v>
      </c>
      <c r="L135" s="39"/>
      <c r="M135" s="198" t="s">
        <v>1</v>
      </c>
      <c r="N135" s="199" t="s">
        <v>42</v>
      </c>
      <c r="O135" s="71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2" t="s">
        <v>3040</v>
      </c>
      <c r="AT135" s="202" t="s">
        <v>173</v>
      </c>
      <c r="AU135" s="202" t="s">
        <v>87</v>
      </c>
      <c r="AY135" s="17" t="s">
        <v>171</v>
      </c>
      <c r="BE135" s="203">
        <f>IF(N135="základní",J135,0)</f>
        <v>5000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7" t="s">
        <v>85</v>
      </c>
      <c r="BK135" s="203">
        <f>ROUND(I135*H135,2)</f>
        <v>5000</v>
      </c>
      <c r="BL135" s="17" t="s">
        <v>3040</v>
      </c>
      <c r="BM135" s="202" t="s">
        <v>3062</v>
      </c>
    </row>
    <row r="136" spans="1:65" s="12" customFormat="1" ht="11.25">
      <c r="B136" s="204"/>
      <c r="C136" s="205"/>
      <c r="D136" s="206" t="s">
        <v>180</v>
      </c>
      <c r="E136" s="207" t="s">
        <v>1</v>
      </c>
      <c r="F136" s="208" t="s">
        <v>3063</v>
      </c>
      <c r="G136" s="205"/>
      <c r="H136" s="207" t="s">
        <v>1</v>
      </c>
      <c r="I136" s="209"/>
      <c r="J136" s="205"/>
      <c r="K136" s="205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180</v>
      </c>
      <c r="AU136" s="214" t="s">
        <v>87</v>
      </c>
      <c r="AV136" s="12" t="s">
        <v>85</v>
      </c>
      <c r="AW136" s="12" t="s">
        <v>32</v>
      </c>
      <c r="AX136" s="12" t="s">
        <v>77</v>
      </c>
      <c r="AY136" s="214" t="s">
        <v>171</v>
      </c>
    </row>
    <row r="137" spans="1:65" s="13" customFormat="1" ht="11.25">
      <c r="B137" s="215"/>
      <c r="C137" s="216"/>
      <c r="D137" s="206" t="s">
        <v>180</v>
      </c>
      <c r="E137" s="217" t="s">
        <v>1</v>
      </c>
      <c r="F137" s="218" t="s">
        <v>206</v>
      </c>
      <c r="G137" s="216"/>
      <c r="H137" s="219">
        <v>1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180</v>
      </c>
      <c r="AU137" s="225" t="s">
        <v>87</v>
      </c>
      <c r="AV137" s="13" t="s">
        <v>87</v>
      </c>
      <c r="AW137" s="13" t="s">
        <v>32</v>
      </c>
      <c r="AX137" s="13" t="s">
        <v>85</v>
      </c>
      <c r="AY137" s="225" t="s">
        <v>171</v>
      </c>
    </row>
    <row r="138" spans="1:65" s="1" customFormat="1" ht="16.5" customHeight="1">
      <c r="A138" s="34"/>
      <c r="B138" s="35"/>
      <c r="C138" s="192" t="s">
        <v>215</v>
      </c>
      <c r="D138" s="192" t="s">
        <v>173</v>
      </c>
      <c r="E138" s="193" t="s">
        <v>3064</v>
      </c>
      <c r="F138" s="194" t="s">
        <v>3065</v>
      </c>
      <c r="G138" s="195" t="s">
        <v>2149</v>
      </c>
      <c r="H138" s="196">
        <v>1</v>
      </c>
      <c r="I138" s="197">
        <v>20000</v>
      </c>
      <c r="J138" s="196">
        <f>ROUND(I138*H138,2)</f>
        <v>20000</v>
      </c>
      <c r="K138" s="194" t="s">
        <v>1</v>
      </c>
      <c r="L138" s="39"/>
      <c r="M138" s="198" t="s">
        <v>1</v>
      </c>
      <c r="N138" s="199" t="s">
        <v>42</v>
      </c>
      <c r="O138" s="71"/>
      <c r="P138" s="200">
        <f>O138*H138</f>
        <v>0</v>
      </c>
      <c r="Q138" s="200">
        <v>0</v>
      </c>
      <c r="R138" s="200">
        <f>Q138*H138</f>
        <v>0</v>
      </c>
      <c r="S138" s="200">
        <v>0</v>
      </c>
      <c r="T138" s="201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2" t="s">
        <v>3040</v>
      </c>
      <c r="AT138" s="202" t="s">
        <v>173</v>
      </c>
      <c r="AU138" s="202" t="s">
        <v>87</v>
      </c>
      <c r="AY138" s="17" t="s">
        <v>171</v>
      </c>
      <c r="BE138" s="203">
        <f>IF(N138="základní",J138,0)</f>
        <v>20000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7" t="s">
        <v>85</v>
      </c>
      <c r="BK138" s="203">
        <f>ROUND(I138*H138,2)</f>
        <v>20000</v>
      </c>
      <c r="BL138" s="17" t="s">
        <v>3040</v>
      </c>
      <c r="BM138" s="202" t="s">
        <v>3066</v>
      </c>
    </row>
    <row r="139" spans="1:65" s="12" customFormat="1" ht="22.5">
      <c r="B139" s="204"/>
      <c r="C139" s="205"/>
      <c r="D139" s="206" t="s">
        <v>180</v>
      </c>
      <c r="E139" s="207" t="s">
        <v>1</v>
      </c>
      <c r="F139" s="208" t="s">
        <v>3067</v>
      </c>
      <c r="G139" s="205"/>
      <c r="H139" s="207" t="s">
        <v>1</v>
      </c>
      <c r="I139" s="209"/>
      <c r="J139" s="205"/>
      <c r="K139" s="205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180</v>
      </c>
      <c r="AU139" s="214" t="s">
        <v>87</v>
      </c>
      <c r="AV139" s="12" t="s">
        <v>85</v>
      </c>
      <c r="AW139" s="12" t="s">
        <v>32</v>
      </c>
      <c r="AX139" s="12" t="s">
        <v>77</v>
      </c>
      <c r="AY139" s="214" t="s">
        <v>171</v>
      </c>
    </row>
    <row r="140" spans="1:65" s="12" customFormat="1" ht="11.25">
      <c r="B140" s="204"/>
      <c r="C140" s="205"/>
      <c r="D140" s="206" t="s">
        <v>180</v>
      </c>
      <c r="E140" s="207" t="s">
        <v>1</v>
      </c>
      <c r="F140" s="208" t="s">
        <v>3068</v>
      </c>
      <c r="G140" s="205"/>
      <c r="H140" s="207" t="s">
        <v>1</v>
      </c>
      <c r="I140" s="209"/>
      <c r="J140" s="205"/>
      <c r="K140" s="205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180</v>
      </c>
      <c r="AU140" s="214" t="s">
        <v>87</v>
      </c>
      <c r="AV140" s="12" t="s">
        <v>85</v>
      </c>
      <c r="AW140" s="12" t="s">
        <v>32</v>
      </c>
      <c r="AX140" s="12" t="s">
        <v>77</v>
      </c>
      <c r="AY140" s="214" t="s">
        <v>171</v>
      </c>
    </row>
    <row r="141" spans="1:65" s="13" customFormat="1" ht="11.25">
      <c r="B141" s="215"/>
      <c r="C141" s="216"/>
      <c r="D141" s="206" t="s">
        <v>180</v>
      </c>
      <c r="E141" s="217" t="s">
        <v>1</v>
      </c>
      <c r="F141" s="218" t="s">
        <v>85</v>
      </c>
      <c r="G141" s="216"/>
      <c r="H141" s="219">
        <v>1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180</v>
      </c>
      <c r="AU141" s="225" t="s">
        <v>87</v>
      </c>
      <c r="AV141" s="13" t="s">
        <v>87</v>
      </c>
      <c r="AW141" s="13" t="s">
        <v>32</v>
      </c>
      <c r="AX141" s="13" t="s">
        <v>85</v>
      </c>
      <c r="AY141" s="225" t="s">
        <v>171</v>
      </c>
    </row>
    <row r="142" spans="1:65" s="1" customFormat="1" ht="16.5" customHeight="1">
      <c r="A142" s="34"/>
      <c r="B142" s="35"/>
      <c r="C142" s="192" t="s">
        <v>224</v>
      </c>
      <c r="D142" s="192" t="s">
        <v>173</v>
      </c>
      <c r="E142" s="193" t="s">
        <v>3069</v>
      </c>
      <c r="F142" s="194" t="s">
        <v>3070</v>
      </c>
      <c r="G142" s="195" t="s">
        <v>2149</v>
      </c>
      <c r="H142" s="196">
        <v>1</v>
      </c>
      <c r="I142" s="197">
        <v>10000</v>
      </c>
      <c r="J142" s="196">
        <f>ROUND(I142*H142,2)</f>
        <v>10000</v>
      </c>
      <c r="K142" s="194" t="s">
        <v>1</v>
      </c>
      <c r="L142" s="39"/>
      <c r="M142" s="198" t="s">
        <v>1</v>
      </c>
      <c r="N142" s="199" t="s">
        <v>42</v>
      </c>
      <c r="O142" s="71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3040</v>
      </c>
      <c r="AT142" s="202" t="s">
        <v>173</v>
      </c>
      <c r="AU142" s="202" t="s">
        <v>87</v>
      </c>
      <c r="AY142" s="17" t="s">
        <v>171</v>
      </c>
      <c r="BE142" s="203">
        <f>IF(N142="základní",J142,0)</f>
        <v>10000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7" t="s">
        <v>85</v>
      </c>
      <c r="BK142" s="203">
        <f>ROUND(I142*H142,2)</f>
        <v>10000</v>
      </c>
      <c r="BL142" s="17" t="s">
        <v>3040</v>
      </c>
      <c r="BM142" s="202" t="s">
        <v>3071</v>
      </c>
    </row>
    <row r="143" spans="1:65" s="12" customFormat="1" ht="22.5">
      <c r="B143" s="204"/>
      <c r="C143" s="205"/>
      <c r="D143" s="206" t="s">
        <v>180</v>
      </c>
      <c r="E143" s="207" t="s">
        <v>1</v>
      </c>
      <c r="F143" s="208" t="s">
        <v>3072</v>
      </c>
      <c r="G143" s="205"/>
      <c r="H143" s="207" t="s">
        <v>1</v>
      </c>
      <c r="I143" s="209"/>
      <c r="J143" s="205"/>
      <c r="K143" s="205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180</v>
      </c>
      <c r="AU143" s="214" t="s">
        <v>87</v>
      </c>
      <c r="AV143" s="12" t="s">
        <v>85</v>
      </c>
      <c r="AW143" s="12" t="s">
        <v>32</v>
      </c>
      <c r="AX143" s="12" t="s">
        <v>77</v>
      </c>
      <c r="AY143" s="214" t="s">
        <v>171</v>
      </c>
    </row>
    <row r="144" spans="1:65" s="12" customFormat="1" ht="11.25">
      <c r="B144" s="204"/>
      <c r="C144" s="205"/>
      <c r="D144" s="206" t="s">
        <v>180</v>
      </c>
      <c r="E144" s="207" t="s">
        <v>1</v>
      </c>
      <c r="F144" s="208" t="s">
        <v>3073</v>
      </c>
      <c r="G144" s="205"/>
      <c r="H144" s="207" t="s">
        <v>1</v>
      </c>
      <c r="I144" s="209"/>
      <c r="J144" s="205"/>
      <c r="K144" s="205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180</v>
      </c>
      <c r="AU144" s="214" t="s">
        <v>87</v>
      </c>
      <c r="AV144" s="12" t="s">
        <v>85</v>
      </c>
      <c r="AW144" s="12" t="s">
        <v>32</v>
      </c>
      <c r="AX144" s="12" t="s">
        <v>77</v>
      </c>
      <c r="AY144" s="214" t="s">
        <v>171</v>
      </c>
    </row>
    <row r="145" spans="1:65" s="12" customFormat="1" ht="11.25">
      <c r="B145" s="204"/>
      <c r="C145" s="205"/>
      <c r="D145" s="206" t="s">
        <v>180</v>
      </c>
      <c r="E145" s="207" t="s">
        <v>1</v>
      </c>
      <c r="F145" s="208" t="s">
        <v>3074</v>
      </c>
      <c r="G145" s="205"/>
      <c r="H145" s="207" t="s">
        <v>1</v>
      </c>
      <c r="I145" s="209"/>
      <c r="J145" s="205"/>
      <c r="K145" s="205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180</v>
      </c>
      <c r="AU145" s="214" t="s">
        <v>87</v>
      </c>
      <c r="AV145" s="12" t="s">
        <v>85</v>
      </c>
      <c r="AW145" s="12" t="s">
        <v>32</v>
      </c>
      <c r="AX145" s="12" t="s">
        <v>77</v>
      </c>
      <c r="AY145" s="214" t="s">
        <v>171</v>
      </c>
    </row>
    <row r="146" spans="1:65" s="12" customFormat="1" ht="11.25">
      <c r="B146" s="204"/>
      <c r="C146" s="205"/>
      <c r="D146" s="206" t="s">
        <v>180</v>
      </c>
      <c r="E146" s="207" t="s">
        <v>1</v>
      </c>
      <c r="F146" s="208" t="s">
        <v>3075</v>
      </c>
      <c r="G146" s="205"/>
      <c r="H146" s="207" t="s">
        <v>1</v>
      </c>
      <c r="I146" s="209"/>
      <c r="J146" s="205"/>
      <c r="K146" s="205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180</v>
      </c>
      <c r="AU146" s="214" t="s">
        <v>87</v>
      </c>
      <c r="AV146" s="12" t="s">
        <v>85</v>
      </c>
      <c r="AW146" s="12" t="s">
        <v>32</v>
      </c>
      <c r="AX146" s="12" t="s">
        <v>77</v>
      </c>
      <c r="AY146" s="214" t="s">
        <v>171</v>
      </c>
    </row>
    <row r="147" spans="1:65" s="13" customFormat="1" ht="11.25">
      <c r="B147" s="215"/>
      <c r="C147" s="216"/>
      <c r="D147" s="206" t="s">
        <v>180</v>
      </c>
      <c r="E147" s="217" t="s">
        <v>1</v>
      </c>
      <c r="F147" s="218" t="s">
        <v>85</v>
      </c>
      <c r="G147" s="216"/>
      <c r="H147" s="219">
        <v>1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180</v>
      </c>
      <c r="AU147" s="225" t="s">
        <v>87</v>
      </c>
      <c r="AV147" s="13" t="s">
        <v>87</v>
      </c>
      <c r="AW147" s="13" t="s">
        <v>32</v>
      </c>
      <c r="AX147" s="13" t="s">
        <v>85</v>
      </c>
      <c r="AY147" s="225" t="s">
        <v>171</v>
      </c>
    </row>
    <row r="148" spans="1:65" s="1" customFormat="1" ht="16.5" customHeight="1">
      <c r="A148" s="34"/>
      <c r="B148" s="35"/>
      <c r="C148" s="192" t="s">
        <v>228</v>
      </c>
      <c r="D148" s="192" t="s">
        <v>173</v>
      </c>
      <c r="E148" s="193" t="s">
        <v>3076</v>
      </c>
      <c r="F148" s="194" t="s">
        <v>3077</v>
      </c>
      <c r="G148" s="195" t="s">
        <v>2149</v>
      </c>
      <c r="H148" s="196">
        <v>1</v>
      </c>
      <c r="I148" s="197">
        <v>1</v>
      </c>
      <c r="J148" s="196">
        <f>ROUND(I148*H148,2)</f>
        <v>1</v>
      </c>
      <c r="K148" s="194" t="s">
        <v>1</v>
      </c>
      <c r="L148" s="39"/>
      <c r="M148" s="198" t="s">
        <v>1</v>
      </c>
      <c r="N148" s="199" t="s">
        <v>42</v>
      </c>
      <c r="O148" s="71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2" t="s">
        <v>3040</v>
      </c>
      <c r="AT148" s="202" t="s">
        <v>173</v>
      </c>
      <c r="AU148" s="202" t="s">
        <v>87</v>
      </c>
      <c r="AY148" s="17" t="s">
        <v>171</v>
      </c>
      <c r="BE148" s="203">
        <f>IF(N148="základní",J148,0)</f>
        <v>1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7" t="s">
        <v>85</v>
      </c>
      <c r="BK148" s="203">
        <f>ROUND(I148*H148,2)</f>
        <v>1</v>
      </c>
      <c r="BL148" s="17" t="s">
        <v>3040</v>
      </c>
      <c r="BM148" s="202" t="s">
        <v>3078</v>
      </c>
    </row>
    <row r="149" spans="1:65" s="12" customFormat="1" ht="11.25">
      <c r="B149" s="204"/>
      <c r="C149" s="205"/>
      <c r="D149" s="206" t="s">
        <v>180</v>
      </c>
      <c r="E149" s="207" t="s">
        <v>1</v>
      </c>
      <c r="F149" s="208" t="s">
        <v>3079</v>
      </c>
      <c r="G149" s="205"/>
      <c r="H149" s="207" t="s">
        <v>1</v>
      </c>
      <c r="I149" s="209"/>
      <c r="J149" s="205"/>
      <c r="K149" s="205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180</v>
      </c>
      <c r="AU149" s="214" t="s">
        <v>87</v>
      </c>
      <c r="AV149" s="12" t="s">
        <v>85</v>
      </c>
      <c r="AW149" s="12" t="s">
        <v>32</v>
      </c>
      <c r="AX149" s="12" t="s">
        <v>77</v>
      </c>
      <c r="AY149" s="214" t="s">
        <v>171</v>
      </c>
    </row>
    <row r="150" spans="1:65" s="13" customFormat="1" ht="11.25">
      <c r="B150" s="215"/>
      <c r="C150" s="216"/>
      <c r="D150" s="206" t="s">
        <v>180</v>
      </c>
      <c r="E150" s="217" t="s">
        <v>1</v>
      </c>
      <c r="F150" s="218" t="s">
        <v>85</v>
      </c>
      <c r="G150" s="216"/>
      <c r="H150" s="219">
        <v>1</v>
      </c>
      <c r="I150" s="220"/>
      <c r="J150" s="216"/>
      <c r="K150" s="216"/>
      <c r="L150" s="221"/>
      <c r="M150" s="222"/>
      <c r="N150" s="223"/>
      <c r="O150" s="223"/>
      <c r="P150" s="223"/>
      <c r="Q150" s="223"/>
      <c r="R150" s="223"/>
      <c r="S150" s="223"/>
      <c r="T150" s="224"/>
      <c r="AT150" s="225" t="s">
        <v>180</v>
      </c>
      <c r="AU150" s="225" t="s">
        <v>87</v>
      </c>
      <c r="AV150" s="13" t="s">
        <v>87</v>
      </c>
      <c r="AW150" s="13" t="s">
        <v>32</v>
      </c>
      <c r="AX150" s="13" t="s">
        <v>85</v>
      </c>
      <c r="AY150" s="225" t="s">
        <v>171</v>
      </c>
    </row>
    <row r="151" spans="1:65" s="11" customFormat="1" ht="22.9" customHeight="1">
      <c r="B151" s="176"/>
      <c r="C151" s="177"/>
      <c r="D151" s="178" t="s">
        <v>76</v>
      </c>
      <c r="E151" s="190" t="s">
        <v>3080</v>
      </c>
      <c r="F151" s="190" t="s">
        <v>3081</v>
      </c>
      <c r="G151" s="177"/>
      <c r="H151" s="177"/>
      <c r="I151" s="180"/>
      <c r="J151" s="191">
        <f>BK151</f>
        <v>2</v>
      </c>
      <c r="K151" s="177"/>
      <c r="L151" s="182"/>
      <c r="M151" s="183"/>
      <c r="N151" s="184"/>
      <c r="O151" s="184"/>
      <c r="P151" s="185">
        <f>SUM(P152:P155)</f>
        <v>0</v>
      </c>
      <c r="Q151" s="184"/>
      <c r="R151" s="185">
        <f>SUM(R152:R155)</f>
        <v>0</v>
      </c>
      <c r="S151" s="184"/>
      <c r="T151" s="186">
        <f>SUM(T152:T155)</f>
        <v>0</v>
      </c>
      <c r="AR151" s="187" t="s">
        <v>195</v>
      </c>
      <c r="AT151" s="188" t="s">
        <v>76</v>
      </c>
      <c r="AU151" s="188" t="s">
        <v>85</v>
      </c>
      <c r="AY151" s="187" t="s">
        <v>171</v>
      </c>
      <c r="BK151" s="189">
        <f>SUM(BK152:BK155)</f>
        <v>2</v>
      </c>
    </row>
    <row r="152" spans="1:65" s="1" customFormat="1" ht="16.5" customHeight="1">
      <c r="A152" s="34"/>
      <c r="B152" s="35"/>
      <c r="C152" s="192" t="s">
        <v>235</v>
      </c>
      <c r="D152" s="192" t="s">
        <v>173</v>
      </c>
      <c r="E152" s="193" t="s">
        <v>3082</v>
      </c>
      <c r="F152" s="194" t="s">
        <v>3083</v>
      </c>
      <c r="G152" s="195" t="s">
        <v>2149</v>
      </c>
      <c r="H152" s="196">
        <v>1</v>
      </c>
      <c r="I152" s="197">
        <v>1</v>
      </c>
      <c r="J152" s="196">
        <f>ROUND(I152*H152,2)</f>
        <v>1</v>
      </c>
      <c r="K152" s="194" t="s">
        <v>1</v>
      </c>
      <c r="L152" s="39"/>
      <c r="M152" s="198" t="s">
        <v>1</v>
      </c>
      <c r="N152" s="199" t="s">
        <v>42</v>
      </c>
      <c r="O152" s="71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2" t="s">
        <v>3040</v>
      </c>
      <c r="AT152" s="202" t="s">
        <v>173</v>
      </c>
      <c r="AU152" s="202" t="s">
        <v>87</v>
      </c>
      <c r="AY152" s="17" t="s">
        <v>171</v>
      </c>
      <c r="BE152" s="203">
        <f>IF(N152="základní",J152,0)</f>
        <v>1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7" t="s">
        <v>85</v>
      </c>
      <c r="BK152" s="203">
        <f>ROUND(I152*H152,2)</f>
        <v>1</v>
      </c>
      <c r="BL152" s="17" t="s">
        <v>3040</v>
      </c>
      <c r="BM152" s="202" t="s">
        <v>3084</v>
      </c>
    </row>
    <row r="153" spans="1:65" s="12" customFormat="1" ht="22.5">
      <c r="B153" s="204"/>
      <c r="C153" s="205"/>
      <c r="D153" s="206" t="s">
        <v>180</v>
      </c>
      <c r="E153" s="207" t="s">
        <v>1</v>
      </c>
      <c r="F153" s="208" t="s">
        <v>3085</v>
      </c>
      <c r="G153" s="205"/>
      <c r="H153" s="207" t="s">
        <v>1</v>
      </c>
      <c r="I153" s="209"/>
      <c r="J153" s="205"/>
      <c r="K153" s="205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180</v>
      </c>
      <c r="AU153" s="214" t="s">
        <v>87</v>
      </c>
      <c r="AV153" s="12" t="s">
        <v>85</v>
      </c>
      <c r="AW153" s="12" t="s">
        <v>32</v>
      </c>
      <c r="AX153" s="12" t="s">
        <v>77</v>
      </c>
      <c r="AY153" s="214" t="s">
        <v>171</v>
      </c>
    </row>
    <row r="154" spans="1:65" s="13" customFormat="1" ht="11.25">
      <c r="B154" s="215"/>
      <c r="C154" s="216"/>
      <c r="D154" s="206" t="s">
        <v>180</v>
      </c>
      <c r="E154" s="217" t="s">
        <v>1</v>
      </c>
      <c r="F154" s="218" t="s">
        <v>85</v>
      </c>
      <c r="G154" s="216"/>
      <c r="H154" s="219">
        <v>1</v>
      </c>
      <c r="I154" s="220"/>
      <c r="J154" s="216"/>
      <c r="K154" s="216"/>
      <c r="L154" s="221"/>
      <c r="M154" s="222"/>
      <c r="N154" s="223"/>
      <c r="O154" s="223"/>
      <c r="P154" s="223"/>
      <c r="Q154" s="223"/>
      <c r="R154" s="223"/>
      <c r="S154" s="223"/>
      <c r="T154" s="224"/>
      <c r="AT154" s="225" t="s">
        <v>180</v>
      </c>
      <c r="AU154" s="225" t="s">
        <v>87</v>
      </c>
      <c r="AV154" s="13" t="s">
        <v>87</v>
      </c>
      <c r="AW154" s="13" t="s">
        <v>32</v>
      </c>
      <c r="AX154" s="13" t="s">
        <v>85</v>
      </c>
      <c r="AY154" s="225" t="s">
        <v>171</v>
      </c>
    </row>
    <row r="155" spans="1:65" s="1" customFormat="1" ht="16.5" customHeight="1">
      <c r="A155" s="34"/>
      <c r="B155" s="35"/>
      <c r="C155" s="192" t="s">
        <v>243</v>
      </c>
      <c r="D155" s="192" t="s">
        <v>173</v>
      </c>
      <c r="E155" s="193" t="s">
        <v>3086</v>
      </c>
      <c r="F155" s="194" t="s">
        <v>3087</v>
      </c>
      <c r="G155" s="195" t="s">
        <v>2149</v>
      </c>
      <c r="H155" s="196">
        <v>1</v>
      </c>
      <c r="I155" s="197">
        <v>1</v>
      </c>
      <c r="J155" s="196">
        <f>ROUND(I155*H155,2)</f>
        <v>1</v>
      </c>
      <c r="K155" s="194" t="s">
        <v>1</v>
      </c>
      <c r="L155" s="39"/>
      <c r="M155" s="198" t="s">
        <v>1</v>
      </c>
      <c r="N155" s="199" t="s">
        <v>42</v>
      </c>
      <c r="O155" s="71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3040</v>
      </c>
      <c r="AT155" s="202" t="s">
        <v>173</v>
      </c>
      <c r="AU155" s="202" t="s">
        <v>87</v>
      </c>
      <c r="AY155" s="17" t="s">
        <v>171</v>
      </c>
      <c r="BE155" s="203">
        <f>IF(N155="základní",J155,0)</f>
        <v>1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7" t="s">
        <v>85</v>
      </c>
      <c r="BK155" s="203">
        <f>ROUND(I155*H155,2)</f>
        <v>1</v>
      </c>
      <c r="BL155" s="17" t="s">
        <v>3040</v>
      </c>
      <c r="BM155" s="202" t="s">
        <v>3088</v>
      </c>
    </row>
    <row r="156" spans="1:65" s="11" customFormat="1" ht="22.9" customHeight="1">
      <c r="B156" s="176"/>
      <c r="C156" s="177"/>
      <c r="D156" s="178" t="s">
        <v>76</v>
      </c>
      <c r="E156" s="190" t="s">
        <v>3089</v>
      </c>
      <c r="F156" s="190" t="s">
        <v>3090</v>
      </c>
      <c r="G156" s="177"/>
      <c r="H156" s="177"/>
      <c r="I156" s="180"/>
      <c r="J156" s="191">
        <f>BK156</f>
        <v>25001</v>
      </c>
      <c r="K156" s="177"/>
      <c r="L156" s="182"/>
      <c r="M156" s="183"/>
      <c r="N156" s="184"/>
      <c r="O156" s="184"/>
      <c r="P156" s="185">
        <f>SUM(P157:P158)</f>
        <v>0</v>
      </c>
      <c r="Q156" s="184"/>
      <c r="R156" s="185">
        <f>SUM(R157:R158)</f>
        <v>0</v>
      </c>
      <c r="S156" s="184"/>
      <c r="T156" s="186">
        <f>SUM(T157:T158)</f>
        <v>0</v>
      </c>
      <c r="AR156" s="187" t="s">
        <v>195</v>
      </c>
      <c r="AT156" s="188" t="s">
        <v>76</v>
      </c>
      <c r="AU156" s="188" t="s">
        <v>85</v>
      </c>
      <c r="AY156" s="187" t="s">
        <v>171</v>
      </c>
      <c r="BK156" s="189">
        <f>SUM(BK157:BK158)</f>
        <v>25001</v>
      </c>
    </row>
    <row r="157" spans="1:65" s="1" customFormat="1" ht="16.5" customHeight="1">
      <c r="A157" s="34"/>
      <c r="B157" s="35"/>
      <c r="C157" s="192" t="s">
        <v>250</v>
      </c>
      <c r="D157" s="192" t="s">
        <v>173</v>
      </c>
      <c r="E157" s="193" t="s">
        <v>3091</v>
      </c>
      <c r="F157" s="194" t="s">
        <v>3092</v>
      </c>
      <c r="G157" s="195" t="s">
        <v>2149</v>
      </c>
      <c r="H157" s="196">
        <v>1</v>
      </c>
      <c r="I157" s="197">
        <v>25000</v>
      </c>
      <c r="J157" s="196">
        <f>ROUND(I157*H157,2)</f>
        <v>25000</v>
      </c>
      <c r="K157" s="194" t="s">
        <v>1</v>
      </c>
      <c r="L157" s="39"/>
      <c r="M157" s="198" t="s">
        <v>1</v>
      </c>
      <c r="N157" s="199" t="s">
        <v>42</v>
      </c>
      <c r="O157" s="71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3040</v>
      </c>
      <c r="AT157" s="202" t="s">
        <v>173</v>
      </c>
      <c r="AU157" s="202" t="s">
        <v>87</v>
      </c>
      <c r="AY157" s="17" t="s">
        <v>171</v>
      </c>
      <c r="BE157" s="203">
        <f>IF(N157="základní",J157,0)</f>
        <v>25000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7" t="s">
        <v>85</v>
      </c>
      <c r="BK157" s="203">
        <f>ROUND(I157*H157,2)</f>
        <v>25000</v>
      </c>
      <c r="BL157" s="17" t="s">
        <v>3040</v>
      </c>
      <c r="BM157" s="202" t="s">
        <v>3093</v>
      </c>
    </row>
    <row r="158" spans="1:65" s="1" customFormat="1" ht="24.2" customHeight="1">
      <c r="A158" s="34"/>
      <c r="B158" s="35"/>
      <c r="C158" s="192" t="s">
        <v>254</v>
      </c>
      <c r="D158" s="192" t="s">
        <v>173</v>
      </c>
      <c r="E158" s="193" t="s">
        <v>3094</v>
      </c>
      <c r="F158" s="194" t="s">
        <v>3095</v>
      </c>
      <c r="G158" s="195" t="s">
        <v>3048</v>
      </c>
      <c r="H158" s="196">
        <v>1</v>
      </c>
      <c r="I158" s="197">
        <v>1</v>
      </c>
      <c r="J158" s="196">
        <f>ROUND(I158*H158,2)</f>
        <v>1</v>
      </c>
      <c r="K158" s="194" t="s">
        <v>1</v>
      </c>
      <c r="L158" s="39"/>
      <c r="M158" s="198" t="s">
        <v>1</v>
      </c>
      <c r="N158" s="199" t="s">
        <v>42</v>
      </c>
      <c r="O158" s="71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2" t="s">
        <v>3040</v>
      </c>
      <c r="AT158" s="202" t="s">
        <v>173</v>
      </c>
      <c r="AU158" s="202" t="s">
        <v>87</v>
      </c>
      <c r="AY158" s="17" t="s">
        <v>171</v>
      </c>
      <c r="BE158" s="203">
        <f>IF(N158="základní",J158,0)</f>
        <v>1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7" t="s">
        <v>85</v>
      </c>
      <c r="BK158" s="203">
        <f>ROUND(I158*H158,2)</f>
        <v>1</v>
      </c>
      <c r="BL158" s="17" t="s">
        <v>3040</v>
      </c>
      <c r="BM158" s="202" t="s">
        <v>3096</v>
      </c>
    </row>
    <row r="159" spans="1:65" s="11" customFormat="1" ht="22.9" customHeight="1">
      <c r="B159" s="176"/>
      <c r="C159" s="177"/>
      <c r="D159" s="178" t="s">
        <v>76</v>
      </c>
      <c r="E159" s="190" t="s">
        <v>3097</v>
      </c>
      <c r="F159" s="190" t="s">
        <v>3098</v>
      </c>
      <c r="G159" s="177"/>
      <c r="H159" s="177"/>
      <c r="I159" s="180"/>
      <c r="J159" s="191">
        <f>BK159</f>
        <v>8001</v>
      </c>
      <c r="K159" s="177"/>
      <c r="L159" s="182"/>
      <c r="M159" s="183"/>
      <c r="N159" s="184"/>
      <c r="O159" s="184"/>
      <c r="P159" s="185">
        <f>SUM(P160:P166)</f>
        <v>0</v>
      </c>
      <c r="Q159" s="184"/>
      <c r="R159" s="185">
        <f>SUM(R160:R166)</f>
        <v>0</v>
      </c>
      <c r="S159" s="184"/>
      <c r="T159" s="186">
        <f>SUM(T160:T166)</f>
        <v>0</v>
      </c>
      <c r="AR159" s="187" t="s">
        <v>195</v>
      </c>
      <c r="AT159" s="188" t="s">
        <v>76</v>
      </c>
      <c r="AU159" s="188" t="s">
        <v>85</v>
      </c>
      <c r="AY159" s="187" t="s">
        <v>171</v>
      </c>
      <c r="BK159" s="189">
        <f>SUM(BK160:BK166)</f>
        <v>8001</v>
      </c>
    </row>
    <row r="160" spans="1:65" s="1" customFormat="1" ht="16.5" customHeight="1">
      <c r="A160" s="34"/>
      <c r="B160" s="35"/>
      <c r="C160" s="192" t="s">
        <v>8</v>
      </c>
      <c r="D160" s="192" t="s">
        <v>173</v>
      </c>
      <c r="E160" s="193" t="s">
        <v>3099</v>
      </c>
      <c r="F160" s="194" t="s">
        <v>3100</v>
      </c>
      <c r="G160" s="195" t="s">
        <v>2149</v>
      </c>
      <c r="H160" s="196">
        <v>1</v>
      </c>
      <c r="I160" s="197">
        <v>1</v>
      </c>
      <c r="J160" s="196">
        <f>ROUND(I160*H160,2)</f>
        <v>1</v>
      </c>
      <c r="K160" s="194" t="s">
        <v>1</v>
      </c>
      <c r="L160" s="39"/>
      <c r="M160" s="198" t="s">
        <v>1</v>
      </c>
      <c r="N160" s="199" t="s">
        <v>42</v>
      </c>
      <c r="O160" s="71"/>
      <c r="P160" s="200">
        <f>O160*H160</f>
        <v>0</v>
      </c>
      <c r="Q160" s="200">
        <v>0</v>
      </c>
      <c r="R160" s="200">
        <f>Q160*H160</f>
        <v>0</v>
      </c>
      <c r="S160" s="200">
        <v>0</v>
      </c>
      <c r="T160" s="20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2" t="s">
        <v>3040</v>
      </c>
      <c r="AT160" s="202" t="s">
        <v>173</v>
      </c>
      <c r="AU160" s="202" t="s">
        <v>87</v>
      </c>
      <c r="AY160" s="17" t="s">
        <v>171</v>
      </c>
      <c r="BE160" s="203">
        <f>IF(N160="základní",J160,0)</f>
        <v>1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7" t="s">
        <v>85</v>
      </c>
      <c r="BK160" s="203">
        <f>ROUND(I160*H160,2)</f>
        <v>1</v>
      </c>
      <c r="BL160" s="17" t="s">
        <v>3040</v>
      </c>
      <c r="BM160" s="202" t="s">
        <v>3101</v>
      </c>
    </row>
    <row r="161" spans="1:65" s="12" customFormat="1" ht="22.5">
      <c r="B161" s="204"/>
      <c r="C161" s="205"/>
      <c r="D161" s="206" t="s">
        <v>180</v>
      </c>
      <c r="E161" s="207" t="s">
        <v>1</v>
      </c>
      <c r="F161" s="208" t="s">
        <v>3102</v>
      </c>
      <c r="G161" s="205"/>
      <c r="H161" s="207" t="s">
        <v>1</v>
      </c>
      <c r="I161" s="209"/>
      <c r="J161" s="205"/>
      <c r="K161" s="205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180</v>
      </c>
      <c r="AU161" s="214" t="s">
        <v>87</v>
      </c>
      <c r="AV161" s="12" t="s">
        <v>85</v>
      </c>
      <c r="AW161" s="12" t="s">
        <v>32</v>
      </c>
      <c r="AX161" s="12" t="s">
        <v>77</v>
      </c>
      <c r="AY161" s="214" t="s">
        <v>171</v>
      </c>
    </row>
    <row r="162" spans="1:65" s="13" customFormat="1" ht="11.25">
      <c r="B162" s="215"/>
      <c r="C162" s="216"/>
      <c r="D162" s="206" t="s">
        <v>180</v>
      </c>
      <c r="E162" s="217" t="s">
        <v>1</v>
      </c>
      <c r="F162" s="218" t="s">
        <v>85</v>
      </c>
      <c r="G162" s="216"/>
      <c r="H162" s="219">
        <v>1</v>
      </c>
      <c r="I162" s="220"/>
      <c r="J162" s="216"/>
      <c r="K162" s="216"/>
      <c r="L162" s="221"/>
      <c r="M162" s="222"/>
      <c r="N162" s="223"/>
      <c r="O162" s="223"/>
      <c r="P162" s="223"/>
      <c r="Q162" s="223"/>
      <c r="R162" s="223"/>
      <c r="S162" s="223"/>
      <c r="T162" s="224"/>
      <c r="AT162" s="225" t="s">
        <v>180</v>
      </c>
      <c r="AU162" s="225" t="s">
        <v>87</v>
      </c>
      <c r="AV162" s="13" t="s">
        <v>87</v>
      </c>
      <c r="AW162" s="13" t="s">
        <v>32</v>
      </c>
      <c r="AX162" s="13" t="s">
        <v>85</v>
      </c>
      <c r="AY162" s="225" t="s">
        <v>171</v>
      </c>
    </row>
    <row r="163" spans="1:65" s="1" customFormat="1" ht="33" customHeight="1">
      <c r="A163" s="34"/>
      <c r="B163" s="35"/>
      <c r="C163" s="192" t="s">
        <v>264</v>
      </c>
      <c r="D163" s="192" t="s">
        <v>173</v>
      </c>
      <c r="E163" s="193" t="s">
        <v>3103</v>
      </c>
      <c r="F163" s="194" t="s">
        <v>3104</v>
      </c>
      <c r="G163" s="195" t="s">
        <v>2149</v>
      </c>
      <c r="H163" s="196">
        <v>1</v>
      </c>
      <c r="I163" s="197">
        <v>8000</v>
      </c>
      <c r="J163" s="196">
        <f>ROUND(I163*H163,2)</f>
        <v>8000</v>
      </c>
      <c r="K163" s="194" t="s">
        <v>1</v>
      </c>
      <c r="L163" s="39"/>
      <c r="M163" s="198" t="s">
        <v>1</v>
      </c>
      <c r="N163" s="199" t="s">
        <v>42</v>
      </c>
      <c r="O163" s="71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2" t="s">
        <v>3040</v>
      </c>
      <c r="AT163" s="202" t="s">
        <v>173</v>
      </c>
      <c r="AU163" s="202" t="s">
        <v>87</v>
      </c>
      <c r="AY163" s="17" t="s">
        <v>171</v>
      </c>
      <c r="BE163" s="203">
        <f>IF(N163="základní",J163,0)</f>
        <v>8000</v>
      </c>
      <c r="BF163" s="203">
        <f>IF(N163="snížená",J163,0)</f>
        <v>0</v>
      </c>
      <c r="BG163" s="203">
        <f>IF(N163="zákl. přenesená",J163,0)</f>
        <v>0</v>
      </c>
      <c r="BH163" s="203">
        <f>IF(N163="sníž. přenesená",J163,0)</f>
        <v>0</v>
      </c>
      <c r="BI163" s="203">
        <f>IF(N163="nulová",J163,0)</f>
        <v>0</v>
      </c>
      <c r="BJ163" s="17" t="s">
        <v>85</v>
      </c>
      <c r="BK163" s="203">
        <f>ROUND(I163*H163,2)</f>
        <v>8000</v>
      </c>
      <c r="BL163" s="17" t="s">
        <v>3040</v>
      </c>
      <c r="BM163" s="202" t="s">
        <v>3105</v>
      </c>
    </row>
    <row r="164" spans="1:65" s="12" customFormat="1" ht="22.5">
      <c r="B164" s="204"/>
      <c r="C164" s="205"/>
      <c r="D164" s="206" t="s">
        <v>180</v>
      </c>
      <c r="E164" s="207" t="s">
        <v>1</v>
      </c>
      <c r="F164" s="208" t="s">
        <v>3106</v>
      </c>
      <c r="G164" s="205"/>
      <c r="H164" s="207" t="s">
        <v>1</v>
      </c>
      <c r="I164" s="209"/>
      <c r="J164" s="205"/>
      <c r="K164" s="205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180</v>
      </c>
      <c r="AU164" s="214" t="s">
        <v>87</v>
      </c>
      <c r="AV164" s="12" t="s">
        <v>85</v>
      </c>
      <c r="AW164" s="12" t="s">
        <v>32</v>
      </c>
      <c r="AX164" s="12" t="s">
        <v>77</v>
      </c>
      <c r="AY164" s="214" t="s">
        <v>171</v>
      </c>
    </row>
    <row r="165" spans="1:65" s="12" customFormat="1" ht="11.25">
      <c r="B165" s="204"/>
      <c r="C165" s="205"/>
      <c r="D165" s="206" t="s">
        <v>180</v>
      </c>
      <c r="E165" s="207" t="s">
        <v>1</v>
      </c>
      <c r="F165" s="208" t="s">
        <v>3107</v>
      </c>
      <c r="G165" s="205"/>
      <c r="H165" s="207" t="s">
        <v>1</v>
      </c>
      <c r="I165" s="209"/>
      <c r="J165" s="205"/>
      <c r="K165" s="205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180</v>
      </c>
      <c r="AU165" s="214" t="s">
        <v>87</v>
      </c>
      <c r="AV165" s="12" t="s">
        <v>85</v>
      </c>
      <c r="AW165" s="12" t="s">
        <v>32</v>
      </c>
      <c r="AX165" s="12" t="s">
        <v>77</v>
      </c>
      <c r="AY165" s="214" t="s">
        <v>171</v>
      </c>
    </row>
    <row r="166" spans="1:65" s="13" customFormat="1" ht="11.25">
      <c r="B166" s="215"/>
      <c r="C166" s="216"/>
      <c r="D166" s="206" t="s">
        <v>180</v>
      </c>
      <c r="E166" s="217" t="s">
        <v>1</v>
      </c>
      <c r="F166" s="218" t="s">
        <v>85</v>
      </c>
      <c r="G166" s="216"/>
      <c r="H166" s="219">
        <v>1</v>
      </c>
      <c r="I166" s="220"/>
      <c r="J166" s="216"/>
      <c r="K166" s="216"/>
      <c r="L166" s="221"/>
      <c r="M166" s="269"/>
      <c r="N166" s="270"/>
      <c r="O166" s="270"/>
      <c r="P166" s="270"/>
      <c r="Q166" s="270"/>
      <c r="R166" s="270"/>
      <c r="S166" s="270"/>
      <c r="T166" s="271"/>
      <c r="AT166" s="225" t="s">
        <v>180</v>
      </c>
      <c r="AU166" s="225" t="s">
        <v>87</v>
      </c>
      <c r="AV166" s="13" t="s">
        <v>87</v>
      </c>
      <c r="AW166" s="13" t="s">
        <v>32</v>
      </c>
      <c r="AX166" s="13" t="s">
        <v>85</v>
      </c>
      <c r="AY166" s="225" t="s">
        <v>171</v>
      </c>
    </row>
    <row r="167" spans="1:65" s="1" customFormat="1" ht="6.95" customHeight="1">
      <c r="A167" s="34"/>
      <c r="B167" s="54"/>
      <c r="C167" s="55"/>
      <c r="D167" s="55"/>
      <c r="E167" s="55"/>
      <c r="F167" s="55"/>
      <c r="G167" s="55"/>
      <c r="H167" s="55"/>
      <c r="I167" s="55"/>
      <c r="J167" s="55"/>
      <c r="K167" s="55"/>
      <c r="L167" s="39"/>
      <c r="M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</row>
  </sheetData>
  <sheetProtection algorithmName="SHA-512" hashValue="Jrhh3920hvUAZZz53W8wUrboZMv3ZDxYAvjfMML0EkpSs79R3kITuQvv3xPAVtlHYADsNuXQV5q+Oz9M/BPUmQ==" saltValue="scehDP+DIwO7UnMllLnIsaDAZ2tqLE/goTCNRtXN0JsrMneBM90nUU6ECjHuOiD9oOv/XG4QEau7NsW8o/2FuQ==" spinCount="100000" sheet="1" objects="1" scenarios="1" formatColumns="0" formatRows="0" autoFilter="0"/>
  <autoFilter ref="C121:K16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01 - Architektonické a st...</vt:lpstr>
      <vt:lpstr>02 - Vybavení objektu</vt:lpstr>
      <vt:lpstr>03 - ZTI</vt:lpstr>
      <vt:lpstr>04-01 - ZŠ Kolová -...</vt:lpstr>
      <vt:lpstr>05 - Silnoproudá elektrot...</vt:lpstr>
      <vt:lpstr>06 - Vytápění</vt:lpstr>
      <vt:lpstr>07 - Vzduchotechnika</vt:lpstr>
      <vt:lpstr>08 - Vedlejší náklady</vt:lpstr>
      <vt:lpstr>'01 - Architektonické a st...'!Názvy_tisku</vt:lpstr>
      <vt:lpstr>'02 - Vybavení objektu'!Názvy_tisku</vt:lpstr>
      <vt:lpstr>'03 - ZTI'!Názvy_tisku</vt:lpstr>
      <vt:lpstr>'04-01 - ZŠ Kolová -...'!Názvy_tisku</vt:lpstr>
      <vt:lpstr>'05 - Silnoproudá elektrot...'!Názvy_tisku</vt:lpstr>
      <vt:lpstr>'06 - Vytápění'!Názvy_tisku</vt:lpstr>
      <vt:lpstr>'07 - Vzduchotechnika'!Názvy_tisku</vt:lpstr>
      <vt:lpstr>'08 - Vedlejší náklady'!Názvy_tisku</vt:lpstr>
      <vt:lpstr>'Rekapitulace stavby'!Názvy_tisku</vt:lpstr>
      <vt:lpstr>'01 - Architektonické a st...'!Oblast_tisku</vt:lpstr>
      <vt:lpstr>'02 - Vybavení objektu'!Oblast_tisku</vt:lpstr>
      <vt:lpstr>'03 - ZTI'!Oblast_tisku</vt:lpstr>
      <vt:lpstr>'04-01 - ZŠ Kolová -...'!Oblast_tisku</vt:lpstr>
      <vt:lpstr>'05 - Silnoproudá elektrot...'!Oblast_tisku</vt:lpstr>
      <vt:lpstr>'06 - Vytápění'!Oblast_tisku</vt:lpstr>
      <vt:lpstr>'07 - Vzduchotechnika'!Oblast_tisku</vt:lpstr>
      <vt:lpstr>'08 - Vedlejší náklady'!Oblast_tisku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SN-PC\SN</dc:creator>
  <cp:lastModifiedBy>Zdeňek Mikulášek</cp:lastModifiedBy>
  <dcterms:created xsi:type="dcterms:W3CDTF">2022-05-30T09:29:43Z</dcterms:created>
  <dcterms:modified xsi:type="dcterms:W3CDTF">2022-08-15T06:59:52Z</dcterms:modified>
</cp:coreProperties>
</file>